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https://upphandlingsmyndigheten-my.sharepoint.com/personal/heini-marja_suvilehto_uhmynd_se/Documents/"/>
    </mc:Choice>
  </mc:AlternateContent>
  <xr:revisionPtr revIDLastSave="0" documentId="8_{49977DA4-BAA7-4AC3-857D-AFBC1B0A0A97}" xr6:coauthVersionLast="47" xr6:coauthVersionMax="47" xr10:uidLastSave="{00000000-0000-0000-0000-000000000000}"/>
  <bookViews>
    <workbookView xWindow="-110" yWindow="-110" windowWidth="19420" windowHeight="11500" tabRatio="778" firstSheet="1" activeTab="1" xr2:uid="{00000000-000D-0000-FFFF-FFFF00000000}"/>
  </bookViews>
  <sheets>
    <sheet name="1. Introduktion" sheetId="8" r:id="rId1"/>
    <sheet name="2. LCC-kalkyl" sheetId="12" r:id="rId2"/>
    <sheet name="3. Kalkylparametrar" sheetId="16" r:id="rId3"/>
    <sheet name="4. Resultat" sheetId="18" r:id="rId4"/>
    <sheet name="5. Beräkningsfaktorer klimat" sheetId="20" r:id="rId5"/>
    <sheet name="6. Svarsformulär" sheetId="19" r:id="rId6"/>
  </sheets>
  <externalReferences>
    <externalReference r:id="rId7"/>
  </externalReferences>
  <definedNames>
    <definedName name="_xlnm._FilterDatabase" localSheetId="1" hidden="1">'2. LCC-kalkyl'!$C$19:$F$26</definedName>
    <definedName name="Faktorer" localSheetId="4">#REF!</definedName>
    <definedName name="Faktorer" localSheetId="5">#REF!</definedName>
    <definedName name="Faktorer">#REF!</definedName>
    <definedName name="KONTOR" localSheetId="4">#REF!</definedName>
    <definedName name="KONTOR">#REF!</definedName>
    <definedName name="Omvandlingsfaktorer" localSheetId="4">#REF!</definedName>
    <definedName name="Omvandlingsfaktorer" localSheetId="5">#REF!</definedName>
    <definedName name="Omvandlingsfaktorer">#REF!</definedName>
    <definedName name="Pris">'2. LCC-kalkyl'!$C$19:$G$26</definedName>
    <definedName name="SJUKHUS" localSheetId="4">#REF!</definedName>
    <definedName name="SJUKHUS">#REF!</definedName>
    <definedName name="SKOLA" localSheetId="4">#REF!</definedName>
    <definedName name="SKOLA">#REF!</definedName>
    <definedName name="SPORTHALL" localSheetId="4">#REF!</definedName>
    <definedName name="SPORTHALL">#REF!</definedName>
    <definedName name="SPORTHALLAR" localSheetId="4">#REF!</definedName>
    <definedName name="SPORTHALLAR">#REF!</definedName>
    <definedName name="STYRNING">'[1]2. LCC-kalkyl'!$I$201:$I$208</definedName>
    <definedName name="_xlnm.Print_Area" localSheetId="1">'2. LCC-kalkyl'!$B$6:$M$112</definedName>
    <definedName name="_xlnm.Print_Area" localSheetId="3">'4. Resultat'!$B$7:$T$79,'4. Resultat'!#REF!</definedName>
    <definedName name="_xlnm.Print_Area" localSheetId="5">'6. Svarsformulär'!$C$7:$O$71</definedName>
    <definedName name="_xlnm.Criteria" localSheetId="1">'2. LCC-kalkyl'!$D$18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8" i="12" l="1"/>
  <c r="K68" i="12"/>
  <c r="J68" i="12"/>
  <c r="I68" i="12"/>
  <c r="H25" i="20"/>
  <c r="H24" i="20"/>
  <c r="H23" i="20"/>
  <c r="H22" i="20"/>
  <c r="J104" i="12" l="1"/>
  <c r="K104" i="12"/>
  <c r="I104" i="12"/>
  <c r="I78" i="12" l="1"/>
  <c r="H97" i="12" l="1"/>
  <c r="H96" i="12"/>
  <c r="H95" i="12"/>
  <c r="H94" i="12"/>
  <c r="H84" i="12"/>
  <c r="H83" i="12"/>
  <c r="H82" i="12"/>
  <c r="I82" i="12" l="1"/>
  <c r="H40" i="12" l="1"/>
  <c r="I29" i="12"/>
  <c r="I18" i="12"/>
  <c r="E40" i="12" l="1"/>
  <c r="L104" i="12" l="1"/>
  <c r="L103" i="12"/>
  <c r="L99" i="12"/>
  <c r="L97" i="12"/>
  <c r="L95" i="12"/>
  <c r="L94" i="12"/>
  <c r="L86" i="12"/>
  <c r="L84" i="12"/>
  <c r="L83" i="12"/>
  <c r="L82" i="12"/>
  <c r="L78" i="12"/>
  <c r="L76" i="12"/>
  <c r="L75" i="12"/>
  <c r="L56" i="12" s="1"/>
  <c r="L65" i="12"/>
  <c r="L64" i="12"/>
  <c r="L59" i="12"/>
  <c r="L53" i="12" s="1"/>
  <c r="L85" i="12" l="1"/>
  <c r="L87" i="12" s="1"/>
  <c r="L105" i="12"/>
  <c r="L106" i="12" s="1"/>
  <c r="L66" i="12"/>
  <c r="L96" i="12" s="1"/>
  <c r="L98" i="12" s="1"/>
  <c r="L100" i="12" s="1"/>
  <c r="L77" i="12"/>
  <c r="M104" i="12"/>
  <c r="G4" i="19"/>
  <c r="G3" i="19"/>
  <c r="G2" i="19"/>
  <c r="G4" i="20"/>
  <c r="G3" i="20"/>
  <c r="G2" i="20"/>
  <c r="G4" i="18"/>
  <c r="G3" i="18"/>
  <c r="G2" i="18"/>
  <c r="G4" i="12"/>
  <c r="G3" i="12"/>
  <c r="G2" i="12"/>
  <c r="G4" i="16"/>
  <c r="G3" i="16"/>
  <c r="J78" i="12"/>
  <c r="K78" i="12"/>
  <c r="M78" i="12"/>
  <c r="D11" i="18"/>
  <c r="D12" i="18"/>
  <c r="D10" i="18"/>
  <c r="E14" i="18"/>
  <c r="J14" i="18"/>
  <c r="G2" i="16"/>
  <c r="I86" i="12"/>
  <c r="J86" i="12"/>
  <c r="K86" i="12"/>
  <c r="M86" i="12"/>
  <c r="J103" i="12"/>
  <c r="K103" i="12"/>
  <c r="M103" i="12"/>
  <c r="J99" i="12"/>
  <c r="K99" i="12"/>
  <c r="M99" i="12"/>
  <c r="J94" i="12"/>
  <c r="K94" i="12"/>
  <c r="M94" i="12"/>
  <c r="J95" i="12"/>
  <c r="K95" i="12"/>
  <c r="M95" i="12"/>
  <c r="J97" i="12"/>
  <c r="K97" i="12"/>
  <c r="M97" i="12"/>
  <c r="J84" i="12"/>
  <c r="K84" i="12"/>
  <c r="M84" i="12"/>
  <c r="J83" i="12"/>
  <c r="K83" i="12"/>
  <c r="M83" i="12"/>
  <c r="J82" i="12"/>
  <c r="K82" i="12"/>
  <c r="M82" i="12"/>
  <c r="J76" i="12"/>
  <c r="K76" i="12"/>
  <c r="M76" i="12"/>
  <c r="J75" i="12"/>
  <c r="J56" i="12" s="1"/>
  <c r="K75" i="12"/>
  <c r="K56" i="12" s="1"/>
  <c r="M75" i="12"/>
  <c r="M56" i="12" s="1"/>
  <c r="J65" i="12"/>
  <c r="K65" i="12"/>
  <c r="M65" i="12"/>
  <c r="J64" i="12"/>
  <c r="K64" i="12"/>
  <c r="M64" i="12"/>
  <c r="M63" i="12"/>
  <c r="M68" i="12" s="1"/>
  <c r="I103" i="12"/>
  <c r="I99" i="12"/>
  <c r="I95" i="12"/>
  <c r="I97" i="12"/>
  <c r="I94" i="12"/>
  <c r="I84" i="12"/>
  <c r="I83" i="12"/>
  <c r="C84" i="12"/>
  <c r="C83" i="12"/>
  <c r="I76" i="12"/>
  <c r="I75" i="12"/>
  <c r="I56" i="12" s="1"/>
  <c r="C76" i="12"/>
  <c r="I65" i="12"/>
  <c r="I64" i="12"/>
  <c r="I66" i="12" s="1"/>
  <c r="H76" i="12"/>
  <c r="M59" i="12"/>
  <c r="M53" i="12" s="1"/>
  <c r="K59" i="12"/>
  <c r="K53" i="12" s="1"/>
  <c r="J59" i="12"/>
  <c r="J53" i="12" s="1"/>
  <c r="I59" i="12"/>
  <c r="I53" i="12" s="1"/>
  <c r="L79" i="12" l="1"/>
  <c r="L89" i="12" s="1"/>
  <c r="L55" i="12"/>
  <c r="I77" i="12"/>
  <c r="I85" i="12"/>
  <c r="I87" i="12" s="1"/>
  <c r="M85" i="12"/>
  <c r="M87" i="12" s="1"/>
  <c r="K85" i="12"/>
  <c r="K87" i="12" s="1"/>
  <c r="J85" i="12"/>
  <c r="J87" i="12" s="1"/>
  <c r="M105" i="12"/>
  <c r="M106" i="12" s="1"/>
  <c r="L108" i="12"/>
  <c r="L70" i="12"/>
  <c r="K105" i="12"/>
  <c r="K106" i="12" s="1"/>
  <c r="K77" i="12"/>
  <c r="K66" i="12"/>
  <c r="K70" i="12" s="1"/>
  <c r="I105" i="12"/>
  <c r="I106" i="12" s="1"/>
  <c r="J66" i="12"/>
  <c r="J96" i="12" s="1"/>
  <c r="J98" i="12" s="1"/>
  <c r="J100" i="12" s="1"/>
  <c r="M77" i="12"/>
  <c r="J105" i="12"/>
  <c r="J106" i="12" s="1"/>
  <c r="H75" i="12"/>
  <c r="C75" i="12"/>
  <c r="M66" i="12"/>
  <c r="M70" i="12" s="1"/>
  <c r="J77" i="12"/>
  <c r="K79" i="12" l="1"/>
  <c r="K89" i="12" s="1"/>
  <c r="K55" i="12"/>
  <c r="I79" i="12"/>
  <c r="I89" i="12" s="1"/>
  <c r="I55" i="12"/>
  <c r="M79" i="12"/>
  <c r="M89" i="12" s="1"/>
  <c r="M55" i="12"/>
  <c r="J79" i="12"/>
  <c r="J89" i="12" s="1"/>
  <c r="J55" i="12"/>
  <c r="J70" i="12"/>
  <c r="L109" i="12"/>
  <c r="K96" i="12"/>
  <c r="K98" i="12" s="1"/>
  <c r="K100" i="12" s="1"/>
  <c r="J108" i="12"/>
  <c r="M96" i="12"/>
  <c r="M98" i="12" s="1"/>
  <c r="M100" i="12" s="1"/>
  <c r="I96" i="12"/>
  <c r="I70" i="12"/>
  <c r="I98" i="12" l="1"/>
  <c r="I100" i="12" s="1"/>
  <c r="I108" i="12" s="1"/>
  <c r="I109" i="12" s="1"/>
  <c r="K108" i="12"/>
  <c r="K109" i="12" s="1"/>
  <c r="K54" i="12" s="1"/>
  <c r="M108" i="12"/>
  <c r="M109" i="12" s="1"/>
  <c r="M54" i="12" s="1"/>
  <c r="L54" i="12"/>
  <c r="J109" i="12"/>
  <c r="J54" i="12" s="1"/>
  <c r="L52" i="12" l="1"/>
  <c r="J52" i="12"/>
  <c r="M52" i="12"/>
  <c r="I54" i="12"/>
  <c r="K52" i="12"/>
  <c r="I52" i="12"/>
  <c r="F26" i="18" l="1"/>
  <c r="R26" i="18"/>
  <c r="I26" i="18"/>
  <c r="L26" i="18"/>
  <c r="O26" i="18"/>
  <c r="I23" i="18"/>
  <c r="I22" i="18"/>
  <c r="I21" i="18"/>
  <c r="F23" i="18"/>
  <c r="L23" i="18"/>
  <c r="L22" i="18"/>
  <c r="L21" i="18"/>
  <c r="F22" i="18"/>
  <c r="O23" i="18"/>
  <c r="O22" i="18"/>
  <c r="O21" i="18"/>
  <c r="F21" i="18"/>
  <c r="R23" i="18"/>
  <c r="R22" i="18"/>
  <c r="R21" i="18"/>
  <c r="O20" i="18"/>
  <c r="I19" i="18"/>
  <c r="F19" i="18"/>
  <c r="L20" i="18"/>
  <c r="R20" i="18"/>
  <c r="L19" i="18"/>
  <c r="F20" i="18"/>
  <c r="I20" i="18"/>
  <c r="O19" i="18"/>
  <c r="R19" i="18"/>
  <c r="F16" i="18"/>
  <c r="F25" i="18" s="1"/>
  <c r="R16" i="18"/>
  <c r="R25" i="18" s="1"/>
  <c r="L16" i="18"/>
  <c r="L25" i="18" s="1"/>
  <c r="O27" i="18"/>
  <c r="I27" i="18"/>
  <c r="L27" i="18"/>
  <c r="I16" i="18"/>
  <c r="I25" i="18" s="1"/>
  <c r="R27" i="18"/>
  <c r="O16" i="18"/>
  <c r="O25" i="18" s="1"/>
  <c r="F2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Ylva Svedenmark</author>
    <author>daniberg</author>
    <author>Sanna Efraimsson</author>
  </authors>
  <commentList>
    <comment ref="G15" authorId="0" shapeId="0" xr:uid="{00000000-0006-0000-0100-000001000000}">
      <text>
        <r>
          <rPr>
            <sz val="8"/>
            <color indexed="81"/>
            <rFont val="Corbel"/>
            <family val="2"/>
          </rPr>
          <t>Här ifylles antal produkter.</t>
        </r>
      </text>
    </comment>
    <comment ref="C16" authorId="1" shapeId="0" xr:uid="{00000000-0006-0000-0100-000002000000}">
      <text>
        <r>
          <rPr>
            <sz val="8"/>
            <color indexed="81"/>
            <rFont val="Corbel"/>
            <family val="2"/>
          </rPr>
          <t>Antal år som kalkylen omfattar. Nyttjandetiden baseras på antal år som produkten är tänkt att användas, vilket inte alltid behöver spegla den tekniska livslängden. En kortare nyttjandetid ger större vikt åt inköpspriset medan en längre nyttjandetid ger drift- och underhållskostnader större vikt</t>
        </r>
        <r>
          <rPr>
            <sz val="9"/>
            <color indexed="81"/>
            <rFont val="Corbel"/>
            <family val="2"/>
          </rPr>
          <t>.</t>
        </r>
      </text>
    </comment>
    <comment ref="C17" authorId="1" shapeId="0" xr:uid="{00000000-0006-0000-0100-000003000000}">
      <text>
        <r>
          <rPr>
            <sz val="8"/>
            <color indexed="81"/>
            <rFont val="Corbel"/>
            <family val="2"/>
          </rPr>
          <t xml:space="preserve">Kalkylränta (diskonteringsränta) ligger till grund för nuvärdesberäkning och räknar om framtida kostnader och intäkter till dagens värde. Kalkylräntan i en LCC-kalkyl bör grunda sig på den kalkylränta som den specifika organisationen använder sig av vid investeringar, och den kan vara nominell eller real. Detta kalkylverktyg förutsätter en realränta. 
En nominell kalkylränta baseras på låneränta, inflation och investerarens påslag. Låneränta och inflation varierar nationellt (under början av 20-talet har dessa legat på betydligt högre nivåer än tiden innan), medan investerarens påslag beror på den specifika organisationens ekonomiska förutsättningar. En real kalkylränta baseras på låneränta rensad från inflation och investerarens påslag. Det är vanskligt att ge en generell rekommendation om en kalkylränta att använda i LCC-kalkyler, men i arket ligger ett defaultvärde om 5 % real ränta inlagt.
En mer riskabel investering bör beläggas med högre ränta, då ges framtida kostnader/besparingar mindre betydelse för kalkylen. Som känslighetsanalys rekommenderas att variera kalkylräntan för att se hur det slår. </t>
        </r>
      </text>
    </comment>
    <comment ref="G18" authorId="0" shapeId="0" xr:uid="{00000000-0006-0000-0100-000004000000}">
      <text>
        <r>
          <rPr>
            <sz val="8"/>
            <color indexed="81"/>
            <rFont val="Corbel"/>
            <family val="2"/>
          </rPr>
          <t xml:space="preserve">Välj  typ av energikälla eller drivmedel och ange organisationens avtalade pris för aktuell media. Observera att t.ex. både elpriset och fjärrvärmepriset är uppbyggt av flera komponenter. Säkerställ att prisuppgiften innehåller samma komponenter i alla jämförelser.  </t>
        </r>
      </text>
    </comment>
    <comment ref="C28" authorId="0" shapeId="0" xr:uid="{00000000-0006-0000-0100-000005000000}">
      <text>
        <r>
          <rPr>
            <sz val="8"/>
            <color indexed="81"/>
            <rFont val="Corbel"/>
            <family val="2"/>
          </rPr>
          <t>Faktor för beräkning av energipriförändring utöver (rensad från) inflation. Inflationen ska räknas bort pga real kalkylränta.</t>
        </r>
      </text>
    </comment>
    <comment ref="C29" authorId="0" shapeId="0" xr:uid="{00000000-0006-0000-0100-000006000000}">
      <text>
        <r>
          <rPr>
            <sz val="8"/>
            <color indexed="81"/>
            <rFont val="Corbel"/>
            <family val="2"/>
          </rPr>
          <t xml:space="preserve">För att kunna beräkna klimatpåverkan från el- eller bränsleanvändningen anges här energileverantörens uppgifter om klimatpåverkan från sin elmix (koldioxidutsläpp per kilowattimme)  eller sitt bränsle. Du kan också använda riktvärden från flik 5. </t>
        </r>
      </text>
    </comment>
    <comment ref="C30" authorId="1" shapeId="0" xr:uid="{00000000-0006-0000-0100-000007000000}">
      <text>
        <r>
          <rPr>
            <sz val="8"/>
            <color indexed="81"/>
            <rFont val="Corbel"/>
            <family val="2"/>
          </rPr>
          <t>Fyll i kostnader som organisationen har via en tredje part, t.ex. ett finansieringsinstitut.</t>
        </r>
      </text>
    </comment>
    <comment ref="C34" authorId="0" shapeId="0" xr:uid="{00000000-0006-0000-0100-000008000000}">
      <text>
        <r>
          <rPr>
            <sz val="8"/>
            <color indexed="81"/>
            <rFont val="Corbel"/>
            <family val="2"/>
          </rPr>
          <t>Namn på investeringsalternativ eller anbudsgivare..</t>
        </r>
      </text>
    </comment>
    <comment ref="C36" authorId="0" shapeId="0" xr:uid="{00000000-0006-0000-0100-000009000000}">
      <text>
        <r>
          <rPr>
            <sz val="8"/>
            <color indexed="81"/>
            <rFont val="Corbel"/>
            <family val="2"/>
          </rPr>
          <t>Kostnad för grundinvesteringen.</t>
        </r>
      </text>
    </comment>
    <comment ref="C37" authorId="1" shapeId="0" xr:uid="{00000000-0006-0000-0100-00000A000000}">
      <text>
        <r>
          <rPr>
            <sz val="8"/>
            <color indexed="81"/>
            <rFont val="Corbel"/>
            <family val="2"/>
          </rPr>
          <t>Kostnader för installation, frakt och driftsättning anges, om dessa inte ingår i grundinvesteringen.</t>
        </r>
      </text>
    </comment>
    <comment ref="C38" authorId="1" shapeId="0" xr:uid="{00000000-0006-0000-0100-00000B000000}">
      <text>
        <r>
          <rPr>
            <sz val="8"/>
            <color indexed="81"/>
            <rFont val="Corbel"/>
            <family val="2"/>
          </rPr>
          <t>Vid val av ny produkt- eller tjänstelösning kan omställningskostnader tillkomma. Det kan exempelvis vara ny infrastruktur (ombyggnationer, IT-lösningar) eller utbildningsinsatser. Här ifylles kostnaden för den omställning som kommer att krävas.</t>
        </r>
      </text>
    </comment>
    <comment ref="E40" authorId="2" shapeId="0" xr:uid="{00000000-0006-0000-0100-00000C000000}">
      <text>
        <r>
          <rPr>
            <sz val="8"/>
            <color indexed="81"/>
            <rFont val="Corbel"/>
            <family val="2"/>
          </rPr>
          <t>Här anges produktens eller tjänstens årliga energi- eller drivmedelsanvändning.</t>
        </r>
      </text>
    </comment>
    <comment ref="C41" authorId="1" shapeId="0" xr:uid="{00000000-0006-0000-0100-00000D000000}">
      <text>
        <r>
          <rPr>
            <sz val="8"/>
            <color indexed="81"/>
            <rFont val="Corbel"/>
            <family val="2"/>
          </rPr>
          <t>Om produkten kräver någon användning av förbrukningsartiklar, t.ex. papper, filter, livsmedel, ifylles kostnad för detta här. Kronor per produkt per år. Exempel: filterbyte 2ggr/år à 100kr=200kr.</t>
        </r>
      </text>
    </comment>
    <comment ref="C42" authorId="1" shapeId="0" xr:uid="{00000000-0006-0000-0100-00000E000000}">
      <text>
        <r>
          <rPr>
            <sz val="8"/>
            <color indexed="81"/>
            <rFont val="Corbel"/>
            <family val="2"/>
          </rPr>
          <t xml:space="preserve">Kostnader för service och underhåll under nyttjandetiden ska anges här. I service och underhåll inkluderas uppgraderingar, rengöring, reservdelar och reparationer. Kostnader för specialverktyg ska också tas med här. Kostnaden för den arbetstid som servicen kräver kan inkluderas här. Om man vill bryta ut denna kostnad anges det i nästa rad. </t>
        </r>
        <r>
          <rPr>
            <sz val="9"/>
            <color indexed="81"/>
            <rFont val="Tahoma"/>
            <family val="2"/>
          </rPr>
          <t xml:space="preserve">
</t>
        </r>
      </text>
    </comment>
    <comment ref="C43" authorId="1" shapeId="0" xr:uid="{00000000-0006-0000-0100-00000F000000}">
      <text>
        <r>
          <rPr>
            <sz val="8"/>
            <color indexed="81"/>
            <rFont val="Corbel"/>
            <family val="2"/>
          </rPr>
          <t>Här anges kostnader för arbete, exempelvis arbete för service och underhåll eller för att utföra en tjänst relaterad till produkten. Om arbetskostnader ingår i raden ovanför lämnas denna ruta tom. Om viss specialkompetens krävs vid service och underhåll ska kostnaden för denna inkluderas.</t>
        </r>
      </text>
    </comment>
    <comment ref="C45" authorId="0" shapeId="0" xr:uid="{00000000-0006-0000-0100-000010000000}">
      <text>
        <r>
          <rPr>
            <sz val="8"/>
            <color indexed="81"/>
            <rFont val="Corbel"/>
            <family val="2"/>
          </rPr>
          <t>Om produkten kräver några försäkringar ifylles kostnaden för dessa här. Om skatter eller avgifter förekommer, t.ex. miljöavgifter, anges dessa också här. Om avgifterna ingår i produktpriset vid investeringstillfället nollas denna ruta.</t>
        </r>
      </text>
    </comment>
    <comment ref="C46" authorId="0" shapeId="0" xr:uid="{00000000-0006-0000-0100-000011000000}">
      <text>
        <r>
          <rPr>
            <sz val="8"/>
            <color indexed="81"/>
            <rFont val="Corbel"/>
            <family val="2"/>
          </rPr>
          <t>Om kostnader för hyra eller leasing av produkterna finns ifylles det här.</t>
        </r>
      </text>
    </comment>
    <comment ref="C47" authorId="0" shapeId="0" xr:uid="{00000000-0006-0000-0100-000012000000}">
      <text>
        <r>
          <rPr>
            <sz val="8"/>
            <color indexed="81"/>
            <rFont val="Corbel"/>
            <family val="2"/>
          </rPr>
          <t xml:space="preserve">Om produkten eller tjänsten kräver några licenser ifylles dessa kostnader här. </t>
        </r>
      </text>
    </comment>
    <comment ref="C48" authorId="0" shapeId="0" xr:uid="{00000000-0006-0000-0100-000013000000}">
      <text>
        <r>
          <rPr>
            <sz val="8"/>
            <color indexed="81"/>
            <rFont val="Corbel"/>
            <family val="2"/>
          </rPr>
          <t>Om produkten har några kostnader för avveckling (skrotning) anges det här.</t>
        </r>
      </text>
    </comment>
    <comment ref="C49" authorId="1" shapeId="0" xr:uid="{00000000-0006-0000-0100-000014000000}">
      <text>
        <r>
          <rPr>
            <sz val="8"/>
            <color indexed="81"/>
            <rFont val="Corbel"/>
            <family val="2"/>
          </rPr>
          <t xml:space="preserve">Om produkten har ett dokumenterat andrahandsvärde efter angiven nyttjandetid anges det här. Detta blir en minuspost i kalkylen. </t>
        </r>
      </text>
    </comment>
  </commentList>
</comments>
</file>

<file path=xl/sharedStrings.xml><?xml version="1.0" encoding="utf-8"?>
<sst xmlns="http://schemas.openxmlformats.org/spreadsheetml/2006/main" count="371" uniqueCount="216">
  <si>
    <t>(PW: LCC)</t>
  </si>
  <si>
    <t xml:space="preserve">Generell LCC-kalkyl för upphandling </t>
  </si>
  <si>
    <t>Version 3.0</t>
  </si>
  <si>
    <t>Datum: 2024-12-04</t>
  </si>
  <si>
    <t>Introduktion</t>
  </si>
  <si>
    <t>Generella instruktioner kring hur verktyget används.</t>
  </si>
  <si>
    <t>Versionsinformation</t>
  </si>
  <si>
    <t xml:space="preserve">Upphandlingsmyndighetens LCC-verktyg har utvecklats i omgångar sedan 2009. </t>
  </si>
  <si>
    <r>
      <rPr>
        <b/>
        <sz val="10"/>
        <rFont val="Corbel"/>
        <family val="2"/>
      </rPr>
      <t>Ändringar i senaste versionen (v 3.0) av LCC-verktyg Generell:</t>
    </r>
    <r>
      <rPr>
        <sz val="10"/>
        <rFont val="Corbel"/>
        <family val="2"/>
      </rPr>
      <t xml:space="preserve">
Flik 1 har uppdaterats med denna versionsinformation och information om nytt lösenordsskydd, texter är genomgångna och uppdaterade.
Flik 3 är texter genomgånga och uppdaterade.
Flik 5 har uppdaterats med aktuella beräkningsfaktorer klimat samt källor.    Flik 2 Omställningskostnader multipliceras med antal.</t>
    </r>
  </si>
  <si>
    <r>
      <rPr>
        <b/>
        <sz val="14"/>
        <color theme="1"/>
        <rFont val="Corbel"/>
        <family val="2"/>
      </rPr>
      <t>Vad är LCC?</t>
    </r>
    <r>
      <rPr>
        <sz val="14"/>
        <rFont val="Corbel"/>
        <family val="2"/>
      </rPr>
      <t xml:space="preserve">
</t>
    </r>
  </si>
  <si>
    <t>LCC står för "Life Cycle Costs" - livscykelkostnader. Med hjälp av en LCC-beräkning erhålls en totalbild över varans, tjänstens eller anläggningens kostnader under hela dess nyttjandetid. Jämförelser mellan olika produktalternativ och lösningar kan göras.  Livscykelkostnadsperspektivet kan med fördel användas i flera delar av inköpsprocessen och även i det strategiska arbetet med organisationens budget.</t>
  </si>
  <si>
    <t>Läs mer om LCC på Upphandlingsmyndighetens webbplats</t>
  </si>
  <si>
    <t>Lösenordsskydd</t>
  </si>
  <si>
    <t>Hur ska jag använda detta LCC-verktyg?</t>
  </si>
  <si>
    <r>
      <t xml:space="preserve">Varje flik i Excelfilen är skyddad med ett lösenord, för att förhindra oavsiktliga förändringar i LCC-kalkylen.                           
 - För att låsa upp välj </t>
    </r>
    <r>
      <rPr>
        <i/>
        <sz val="10"/>
        <rFont val="Corbel"/>
        <family val="2"/>
      </rPr>
      <t>Granska &gt; Ta bort bladets skydd</t>
    </r>
    <r>
      <rPr>
        <sz val="10"/>
        <rFont val="Corbel"/>
        <family val="2"/>
      </rPr>
      <t xml:space="preserve">.                                    
 - Lösenordet är LCC. </t>
    </r>
  </si>
  <si>
    <t xml:space="preserve">Detta generella, icke-produktspecifika LCC-verktyg kan med fördel användas både i behovsanalysen, vid kravställande och i anbudsutvärderingen. I behovsanalysen kan verktyget användas för att i ett tidigt skede få en översikt över vilka typer av kostnader som förekommer under nyttjandetiden och hur stora dessa kostnader är, genom att prova olika scenarier och lösningar och göra ett överslag på vad dessa kommer att kosta i investering, drift och underhåll. Att använda verktyget på det sättet ökar medvetenheten i organisationen och kan vara ett bra underlag till viktiga vägval inför upphandlingen. Använd gärna kalkylparametrarna som en checklista, exempelvis inför leverantörsdialogen. 
När LCC-beräkning ställs som krav i upphandlingen måste förfrågningsunderlaget beskriva de parametrar som ska ingå i beräkningen, hur dessa ska dokumenteras och vilka mätmetoder som ska användas. Använd gärna relevanta kriterier från Upphandlingsmyndighetens kriterietjänst. En tumregel är att vid kravställande endast ta med de stora kostnadsposterna eller de kostnader som förväntas skilja sig åt mellan olika leverantörer. 
Observera att där kalkyler finns framtagna för specifika produkttyper bör dessa användas i första hand. 
Vid anbudsutvärdering vägs livscykelkostnaden in som en parameter för bedömning av det ekonomiskt mest fördelaktiga anbudet. Kvalitativa krav ingår inte i kalkylen utan måste kravställas i förfrågningsunderlaget.
I detta LCC-verktyg finns även möjlighet till jämförelse av alternativens klimatpåverkan från energi- eller bränsleanvändningen under nyttjandetiden.
		</t>
  </si>
  <si>
    <t xml:space="preserve">Hur är LCC-verktyget uppbyggt?
</t>
  </si>
  <si>
    <r>
      <t xml:space="preserve">Verktyget består av sex flikar:
1. Introduktion: generella instruktioner kring hur verktyget används.
2. LCC-kalkyl: kalkylbladet där LCC-beräkningen utförs. Instruktioner kring vad de olika kalkylparametrarna innebär finns i kommentarsfälten på respektive rad, samt samlat i flik 3. 
3. Kalkylparametrar: Samlade instruktioner kring vad kalkylparametrarna innebär och vad som ska ingå.
4. Resultat: visuell översikt över LCC-beräkningens resultat med de 5 lönsammaste investeringsalternativen. 
5. Beräkningsfaktorer klimatpåverkan: frivilliga indata för att kunna beräkna klimatpåverkan från elenergi och andra energislag.
6. Svarsformulär: svarsformulär som leverantören bifogar anbudet. 
</t>
    </r>
    <r>
      <rPr>
        <b/>
        <sz val="10"/>
        <rFont val="Corbel"/>
        <family val="2"/>
      </rPr>
      <t>Beställaren</t>
    </r>
    <r>
      <rPr>
        <sz val="10"/>
        <rFont val="Corbel"/>
        <family val="2"/>
      </rPr>
      <t xml:space="preserve"> (upphandlande myndighet) fyller i kalkylförutsättningar och information kring användning; detta utgör grunden för beräkningen. Läs mer om kalkylförutsättningar och ekonomiska parametrar på länken under rubriken </t>
    </r>
    <r>
      <rPr>
        <i/>
        <sz val="10"/>
        <rFont val="Corbel"/>
        <family val="2"/>
      </rPr>
      <t>Vad är LCC</t>
    </r>
    <r>
      <rPr>
        <sz val="10"/>
        <rFont val="Corbel"/>
        <family val="2"/>
      </rPr>
      <t xml:space="preserve"> ovan. Beställaren kan också fylla i information kring befintlig produkt, tjänst eller anläggning för att tydliggöra förbättringarna med ny produkt eller tjänst. Beställaren kan även fylla i data för vad det kostar att utföra en tjänst eller del av en tjänst inom den egna organisationen.
</t>
    </r>
    <r>
      <rPr>
        <b/>
        <sz val="10"/>
        <rFont val="Corbel"/>
        <family val="2"/>
      </rPr>
      <t>Anbudsgivaren</t>
    </r>
    <r>
      <rPr>
        <sz val="10"/>
        <rFont val="Corbel"/>
        <family val="2"/>
      </rPr>
      <t xml:space="preserve"> fyller i resterande uppgifter i kalkylbladet (indata), d.v.s. kostnader för investering, drift- och underhåll och andra kostnader som förekommer under produktens eller tjänstens användningstid. Kostnaderna anges utan moms. Alternativa investeringslösningar anges i nya kolumner. Anbudsgivaren fyller i svarsformuläret (ett formulär per investeringsalternativ) och bifogar den till beställaren. Beställaren kan sedan föra in varje anbudsgivares uppgifter i ett nytt LCC-kalkylblad för att kunna jämföra anbuden i resultatfliken.  
LCC-kalkylerna är baserade på nuvärdesmetoden för att kunna omräkna framtida kostnader till dagens värde. Omräkningsfaktorer till nuvärde är inkluderade i formlerna. Kalkylränta, elpris och användningstid är exempel på parametrar som kan variera och som måste beslutas i den upphandlande organisationen. Kostnadsbilden påverkas beroende på valet av dessa parametrar, exempelvis innebär en hög ränta att pengarnas värde sjunker under kalkylperioden och vid låg ränta behåller pengarna sitt värde. En lång användningstid gör att driftskostnadernas betydelse ökar i kalkylen. För att få en förståelse för effekten på slutresultatet vid olika scenarier, t.ex. energiprisökning, kan kalkylen testas med ett antal olika värden. 
</t>
    </r>
  </si>
  <si>
    <t>Kontakt</t>
  </si>
  <si>
    <t xml:space="preserve">Upphandlingsmyndigheten utvecklar och förvaltar LCC-verktygen som är frivilliga att använda inom såväl offentlig som privat sektor. Upphandlingsmyndigheten står för innehållet i denna version. Eventuella ändringar görs på eget ansvar. Vid frågor om verktyget kan du kontakta oss via vår frågeportal på www.upphandlingsmyndigheten.se. </t>
  </si>
  <si>
    <r>
      <t xml:space="preserve">Förutsättningar </t>
    </r>
    <r>
      <rPr>
        <b/>
        <sz val="12"/>
        <rFont val="Corbel"/>
        <family val="2"/>
      </rPr>
      <t>(anges av beställaren)</t>
    </r>
  </si>
  <si>
    <t>PROJEKT:</t>
  </si>
  <si>
    <t>Projektnamn</t>
  </si>
  <si>
    <t>DATUM:</t>
  </si>
  <si>
    <t>ÅÅÅÅ-MM-DD</t>
  </si>
  <si>
    <t>HANDLÄGGARE:</t>
  </si>
  <si>
    <t>Namn</t>
  </si>
  <si>
    <t>1.1</t>
  </si>
  <si>
    <t>Antal</t>
  </si>
  <si>
    <t>stk</t>
  </si>
  <si>
    <t>1.2</t>
  </si>
  <si>
    <t>Nyttjandetid</t>
  </si>
  <si>
    <t>år</t>
  </si>
  <si>
    <t>1.3</t>
  </si>
  <si>
    <t>Kalkylränta</t>
  </si>
  <si>
    <t>1.4</t>
  </si>
  <si>
    <t>Energipris</t>
  </si>
  <si>
    <t>El</t>
  </si>
  <si>
    <t>(välj i listan)</t>
  </si>
  <si>
    <t>kr/kWh</t>
  </si>
  <si>
    <t>kgCO2/kWh</t>
  </si>
  <si>
    <t>kWh/år/stk</t>
  </si>
  <si>
    <t>Fjärrvärme</t>
  </si>
  <si>
    <t>Fjärrkyla</t>
  </si>
  <si>
    <t>Gas</t>
  </si>
  <si>
    <t>Bensin</t>
  </si>
  <si>
    <t>kr/liter</t>
  </si>
  <si>
    <t>kgCO2/liter</t>
  </si>
  <si>
    <t>liter/år/stk</t>
  </si>
  <si>
    <t>Diesel</t>
  </si>
  <si>
    <t>FAME</t>
  </si>
  <si>
    <t>Vatten</t>
  </si>
  <si>
    <t>kr/m3</t>
  </si>
  <si>
    <t>kgCO2/m3</t>
  </si>
  <si>
    <t>m3/år/stk</t>
  </si>
  <si>
    <t>Annat (specificera enhet)</t>
  </si>
  <si>
    <r>
      <t>kr/</t>
    </r>
    <r>
      <rPr>
        <i/>
        <sz val="9"/>
        <rFont val="Corbel"/>
        <family val="2"/>
      </rPr>
      <t>enhet</t>
    </r>
  </si>
  <si>
    <r>
      <t>kgCO2/</t>
    </r>
    <r>
      <rPr>
        <i/>
        <sz val="9"/>
        <rFont val="Corbel"/>
        <family val="2"/>
      </rPr>
      <t>enhet</t>
    </r>
  </si>
  <si>
    <r>
      <rPr>
        <i/>
        <sz val="9"/>
        <rFont val="Corbel"/>
        <family val="2"/>
      </rPr>
      <t>enhet</t>
    </r>
    <r>
      <rPr>
        <sz val="9"/>
        <rFont val="Corbel"/>
        <family val="2"/>
      </rPr>
      <t>/år/stk</t>
    </r>
  </si>
  <si>
    <t>1.5</t>
  </si>
  <si>
    <t>Årlig prisförändring energi (frivillig)</t>
  </si>
  <si>
    <t>1.6</t>
  </si>
  <si>
    <t>Klimatpåverkan energianvändning (frivillig)</t>
  </si>
  <si>
    <t>1.7</t>
  </si>
  <si>
    <t>Finansieringskostnad vid leasing eller hyra</t>
  </si>
  <si>
    <t>kr/år/stk</t>
  </si>
  <si>
    <t>Indata från anbudsgivare</t>
  </si>
  <si>
    <t>Alternativ 1</t>
  </si>
  <si>
    <t>Alternativ 2</t>
  </si>
  <si>
    <t>Alternativ 3</t>
  </si>
  <si>
    <t>Alternativ 4</t>
  </si>
  <si>
    <t>Alternativ 5</t>
  </si>
  <si>
    <t>Investeringskostnader</t>
  </si>
  <si>
    <t>2.1</t>
  </si>
  <si>
    <t>Inköpspris</t>
  </si>
  <si>
    <t>kr/stk</t>
  </si>
  <si>
    <t>2.2</t>
  </si>
  <si>
    <t>Kostnad för leverans, installation och driftsättning</t>
  </si>
  <si>
    <t>2.3</t>
  </si>
  <si>
    <t>Omställningskostnader</t>
  </si>
  <si>
    <t>Drift &amp; underhållskostnader</t>
  </si>
  <si>
    <t>3.1</t>
  </si>
  <si>
    <t>Energianvändning</t>
  </si>
  <si>
    <t>3.2</t>
  </si>
  <si>
    <t>Kostnader förbrukningsartiklar</t>
  </si>
  <si>
    <t>3.3</t>
  </si>
  <si>
    <t xml:space="preserve">Kostnader för service och underhåll </t>
  </si>
  <si>
    <t>3.4</t>
  </si>
  <si>
    <t>Arbetskostnader</t>
  </si>
  <si>
    <t>Övriga kostnader</t>
  </si>
  <si>
    <t>4.1</t>
  </si>
  <si>
    <t>Försäkringar, skatter och avgifter</t>
  </si>
  <si>
    <t>4.2</t>
  </si>
  <si>
    <t>Hyra eller leasing</t>
  </si>
  <si>
    <t>4.3</t>
  </si>
  <si>
    <t>Licenser</t>
  </si>
  <si>
    <t>4.4</t>
  </si>
  <si>
    <t>Kostnader för sluthantering</t>
  </si>
  <si>
    <t>4.5</t>
  </si>
  <si>
    <t>Restvärde</t>
  </si>
  <si>
    <t>Resultat</t>
  </si>
  <si>
    <t>Rangordning av alternativ</t>
  </si>
  <si>
    <t>5.1</t>
  </si>
  <si>
    <t>TOTAL KOSTNAD (nuvärdesberäknad)</t>
  </si>
  <si>
    <t>kr</t>
  </si>
  <si>
    <t>5.2</t>
  </si>
  <si>
    <t>Driftskostnader per år</t>
  </si>
  <si>
    <t>kr/år</t>
  </si>
  <si>
    <t>5.3</t>
  </si>
  <si>
    <t>Klimatpåverkan per år</t>
  </si>
  <si>
    <t>kgCO2e/år</t>
  </si>
  <si>
    <t>LCC-kalkyl</t>
  </si>
  <si>
    <t>INVESTERINGSKOSTNADER</t>
  </si>
  <si>
    <t>Investeringskostnader exl. omställningskostnader</t>
  </si>
  <si>
    <t>S:A INVESTERINGSKOSTNADER</t>
  </si>
  <si>
    <t>DRIFT- &amp; UNDERHÅLLSKOSTNADER</t>
  </si>
  <si>
    <t>Driftkostnader</t>
  </si>
  <si>
    <t>Driftkostnader per år</t>
  </si>
  <si>
    <t>Omräkningsfaktor till nuvärde</t>
  </si>
  <si>
    <t>Driftkostnader under hela nyttjandetiden</t>
  </si>
  <si>
    <t>Underhållskostnader</t>
  </si>
  <si>
    <t>Underhållskostnader per år</t>
  </si>
  <si>
    <t>Underhållskostnader under hela nyttjandetiden</t>
  </si>
  <si>
    <t>S:A DRIFT- &amp; UNDERHÅLLSKOSTNADER  (nuvärdesberäknat)</t>
  </si>
  <si>
    <t>ÖVRIGA KOSTNADER</t>
  </si>
  <si>
    <t>Årliga övriga kostnader</t>
  </si>
  <si>
    <t>Övriga kostnader per år</t>
  </si>
  <si>
    <t>Totala övriga kostnader under hela nyttjandetiden</t>
  </si>
  <si>
    <t>Övriga intäkter/kostnader vid slutet av kalkyltiden</t>
  </si>
  <si>
    <t>Totala övriga intäkter/kostnader vid slutet av kalkyltiden</t>
  </si>
  <si>
    <t>Nuvärde övriga poster vid slutet av kalkyltiden</t>
  </si>
  <si>
    <t>S:A ÖVRIGA KOSTNADER (nuvärdesberäknat)</t>
  </si>
  <si>
    <t>TOTAL KOSTNAD (nuvärdesberäknat)</t>
  </si>
  <si>
    <t>Kalkylparametrar</t>
  </si>
  <si>
    <t>Samlade instruktioner kring kalkylparametrarna.</t>
  </si>
  <si>
    <t xml:space="preserve">Not </t>
  </si>
  <si>
    <t>Parameter</t>
  </si>
  <si>
    <t>Instruktion</t>
  </si>
  <si>
    <t>KALKYLFÖRUTSÄTTNINGAR (anges av beställaren)</t>
  </si>
  <si>
    <t>Här ifylles antal produkter.</t>
  </si>
  <si>
    <t>Antal år som kalkylen omfattar. Nyttjandetiden baseras på antal år som produkten är tänkt att användas, vilket inte alltid behöver spegla den tekniska livslängden. En kortare nyttjandetid ger större vikt åt inköpspriset medan en längre nyttjandetid ger drift- och underhållskostnader större vikt.</t>
  </si>
  <si>
    <t xml:space="preserve">Kalkylränta (diskonteringsränta) ligger till grund för nuvärdesberäkning och räknar om framtida kostnader och intäkter till dagens värde. Kalkylräntan i en LCC-kalkyl bör grunda sig på den kalkylränta som den specifika organisationen använder sig av vid investeringar, och den kan vara nominell eller real. Detta kalkylverktyg förutsätter en realränta. 
En nominell kalkylränta baseras på låneränta, inflation och investerarens påslag. Låneränta och inflation varierar nationellt (under början av 20-talet har dessa legat på betydligt högre nivåer än tiden innan), medan investerarens påslag beror på den specifika organisationens ekonomiska förutsättningar. En real kalkylränta baseras på låneränta rensad från inflation och investerarens påslag. Det är vanskligt att ge en generell rekommendation om en kalkylränta att använda i LCC-kalkyler, men i arket ligger ett defaultvärde om 5 % real ränta inlagt.
En mer riskabel investering bör beläggas med högre ränta, då ges framtida kostnader/besparingar mindre betydelse för kalkylen. Som känslighetsanalys rekommenderas att variera kalkylräntan för att se hur det slår. </t>
  </si>
  <si>
    <t xml:space="preserve">Pris energi, drivmedel, vatten </t>
  </si>
  <si>
    <t xml:space="preserve">Välj  typ av energikälla eller drivmedel och ange organisationens avtalade pris för aktuell media. Observera att t.ex. både elpriset och fjärrvärmepriset är uppbyggt av flera komponenter. Säkerställ att prisuppgiften innehåller samma komponenter i alla jämförelser.  </t>
  </si>
  <si>
    <t>Årlig prisförändring</t>
  </si>
  <si>
    <t>Faktor för beräkning av energipriförändring utöver (rensad från) inflation. Inflationen ska räknas bort pga real kalkylränta.</t>
  </si>
  <si>
    <t>Klimatpåverkan energianvändning</t>
  </si>
  <si>
    <t xml:space="preserve">För att kunna beräkna klimatpåverkan från el- eller bränsleanvändningen anges här energileverantörens uppgifter om klimatpåverkan från sin elmix (koldioxidutsläpp per kilowattimme)  eller sitt bränsle. Du kan också använda riktvärden från flik 5. </t>
  </si>
  <si>
    <t>Fyll i kostnader som organisationen har via en tredje part, t.ex. ett finansieringsinstitut.</t>
  </si>
  <si>
    <t>INDATA från anbudsgivare</t>
  </si>
  <si>
    <t>Namn på investeringsalternativ.</t>
  </si>
  <si>
    <t xml:space="preserve">Kostnad för grundinvesteringen.
</t>
  </si>
  <si>
    <t>Kostnader för installation, frakt och driftsättning anges, om dessa inte ingår i grundinvesteringen.</t>
  </si>
  <si>
    <t>Vid val av ny produkt- eller tjänstelösning kan omställningskostnader tillkomma. Det kan exempelvis vara ny infrastruktur (ombyggnationer, IT-lösningar) eller utbildningsinsatser. Här ifylles kostnaden för den omställning som kommer att krävas.</t>
  </si>
  <si>
    <t>KOSTNADER FÖR DRIFT OCH UNDERHÅLL</t>
  </si>
  <si>
    <t>Årlig använding</t>
  </si>
  <si>
    <t>Här anges produktens eller tjänstens årliga energi- eller drivmedelsanvändning.</t>
  </si>
  <si>
    <t>Om produkten kräver någon användning av förbrukningsartiklar, t.ex. papper, filter, livsmedel, ifylles kostnad för detta här. Kronor per produkt per år. Exempel: filterbyte 2ggr/år à 100kr=200kr.</t>
  </si>
  <si>
    <t>Kostnader för service och underhåll</t>
  </si>
  <si>
    <t xml:space="preserve">Kostnader för service och underhåll under nyttjandetiden ska anges här. I service och underhåll inkluderas uppgraderingar, rengöring, reservdelar och reparationer. Kostnader för specialverktyg ska också tas med här. Kostnaden för den arbetstid som servicen kräver kan inkluderas här. Om man vill bryta ut denna kostnad anges det i nästa rad. 
</t>
  </si>
  <si>
    <t>Här anges kostnader för arbete, exempelvis arbete för service och underhåll eller för att utföra en tjänst relaterad till produkten. Om arbetskostnader ingår i raden ovanför lämnas denna ruta tom. Om viss specialkompetens krävs vid service och underhåll ska kostnaden för denna inkluderas.</t>
  </si>
  <si>
    <t>Om produkten kräver några försäkringar ifylles kostnaden för dessa här. Om skatter eller avgifter förekommer, t.ex. miljöavgifter, anges dessa här. Om avgifterna ingår i produktpriset vid investeringstillfället nollas denna ruta.</t>
  </si>
  <si>
    <t>Om kostnader för hyra eller leasing av produkterna finns ifylles det här.</t>
  </si>
  <si>
    <t xml:space="preserve">Om produkten eller tjänsten kräver några licenser ifylles dessa kostnader här. </t>
  </si>
  <si>
    <t>Om produkten har några kostnader för avveckling (skrotning) anges det här.</t>
  </si>
  <si>
    <t>Om produkten har ett dokumenterat andrahandsvärde efter angiven nyttjandetid anges det här. Detta blir en minuspost i kalkylen. Denna post används i första hand vid köp när man köpt produkten, inte vid leasing.</t>
  </si>
  <si>
    <t>RESULTAT</t>
  </si>
  <si>
    <t>Total kostnad</t>
  </si>
  <si>
    <t>Summan av alla kostnader baserat på kalkylförutsättningarna.</t>
  </si>
  <si>
    <t>Summan av kostnader för drift och underhåll samt övriga kostnader per år.</t>
  </si>
  <si>
    <t xml:space="preserve">Klimatpåverkan, mätt i CO2-ekvivalenter, beräknas utifrån vald energikälla och energianvändning. Redovisas per år. </t>
  </si>
  <si>
    <t xml:space="preserve">Resultat LCC-kalkyl </t>
  </si>
  <si>
    <t>Sida 1 av 1</t>
  </si>
  <si>
    <t>Projekt:</t>
  </si>
  <si>
    <t>Datum:</t>
  </si>
  <si>
    <t>Handläggare:</t>
  </si>
  <si>
    <t>Beräkning baserad på</t>
  </si>
  <si>
    <t>LCC-kostnader</t>
  </si>
  <si>
    <t>Topp 1-5 lönsammaste alternativen</t>
  </si>
  <si>
    <t>Totala LCC-kostnader</t>
  </si>
  <si>
    <t xml:space="preserve">Energianvändning &amp; klimatpåverkan </t>
  </si>
  <si>
    <t>[kWh/år]</t>
  </si>
  <si>
    <t>Klimatpåverkan</t>
  </si>
  <si>
    <r>
      <t>[kgC0</t>
    </r>
    <r>
      <rPr>
        <vertAlign val="subscript"/>
        <sz val="9"/>
        <rFont val="Corbel"/>
        <family val="2"/>
      </rPr>
      <t>2</t>
    </r>
    <r>
      <rPr>
        <sz val="9"/>
        <rFont val="Corbel"/>
        <family val="2"/>
      </rPr>
      <t>-e/år]</t>
    </r>
  </si>
  <si>
    <t>Värden för beräkning av klimatpåverkan från elanvändning  [kgCO2/kWh]</t>
  </si>
  <si>
    <t>Källa</t>
  </si>
  <si>
    <t>Riktvärden för att kunna beräkna klimatpåverkan från energi . Används som frivillig indata i rad 1.6 i LCC-kalkylen.</t>
  </si>
  <si>
    <t>Nordisk elmix</t>
  </si>
  <si>
    <t>SMED Rapport Nr 4 2021</t>
  </si>
  <si>
    <t>Svensk elmix (normalår)</t>
  </si>
  <si>
    <t>Boverkets klimatdatabas</t>
  </si>
  <si>
    <t>Ursprungsmärkt el</t>
  </si>
  <si>
    <t>El av okänt ursprung (Norden)</t>
  </si>
  <si>
    <t>Residualmix - Energimarknadsinspektionen (ei.se)</t>
  </si>
  <si>
    <t xml:space="preserve">För beräkning av klimatpåverkan från energianvändning under kalkylperioden rekommenderas att värden för Nordisk elmix används då den bäst representerar de utsläpp som uppstår av energianvändningen. </t>
  </si>
  <si>
    <t>EU (25)</t>
  </si>
  <si>
    <t xml:space="preserve">EU-27 Indicative 2020 </t>
  </si>
  <si>
    <t xml:space="preserve">Värt att notera är att klimatpåverkan från energiproduktionen förväntas minska i framtiden, om vi ska nå våra klimatmål. I rekommendationer för LCA-beräkningar (IVL 2024) där användningsskedet ingår görs antagandet att klimatpåverkan för energiproduktion kommer minska med 40 % från aktuellt år till år 2050. Läs mer om detta via länk nedan. Det är inte nödvändigt att ta hänsyn till detta i en LCC-kalkyl, om syftet endast är att jämföra alternativ (framtiden är likadan för alla alternativ). Det rekommenderas dock inte att använda värdet på klimatpåverkan från denna LCC-kalkyl oreflekterat i andra sammanhang. </t>
  </si>
  <si>
    <t>Anvisningar för LCA-beräkning av byggprojekt, IVL (Version 2024-06)</t>
  </si>
  <si>
    <t xml:space="preserve">Exempelvärden för beräkning av klimatpåverkan från fjärrvärme [kgCO2/kWh] </t>
  </si>
  <si>
    <t>Svenskt medelvärde</t>
  </si>
  <si>
    <t>Luleå Energi AB 2023</t>
  </si>
  <si>
    <t>Miljövärdering av fjärrvärme - Energiföretagen Sverige</t>
  </si>
  <si>
    <t>Luleå Energi AB 2023 - Klimatneutral</t>
  </si>
  <si>
    <t>E.On Malmö/Burlöv 2023 - Residual</t>
  </si>
  <si>
    <t>Vattenfall Haninge 2023</t>
  </si>
  <si>
    <t>Notera att detta är exempelvärden, för 2023, hämtade från Energiföretagen Sveriges Excelfilen Miljövärdering av fjärrvärme (se länk). Klimatpåverkan från fjärrvärme varierar kraftigt mellan olika produktionsnät och avtal.</t>
  </si>
  <si>
    <t>Svarsformulär för anbudsgivare</t>
  </si>
  <si>
    <t>Bifoga ett blad per investeringsalternativ.</t>
  </si>
  <si>
    <t>Indata</t>
  </si>
  <si>
    <t>Enhet</t>
  </si>
  <si>
    <t>Fält för ifyllnad</t>
  </si>
  <si>
    <t>(Fyll i valt energislag eller drivmedel)</t>
  </si>
  <si>
    <t>(fyll i enhet)</t>
  </si>
  <si>
    <t>kr//år/stk</t>
  </si>
  <si>
    <t>Försäkringar, skatter, avgifter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</si>
</sst>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0\ &quot;kr&quot;;\-#,##0\ &quot;kr&quot;"/>
    <numFmt numFmtId="164" formatCode="0.0"/>
    <numFmt numFmtId="165" formatCode="0.0%"/>
  </numFmts>
  <fonts count="91">
    <font>
      <sz val="10"/>
      <name val="Arial"/>
    </font>
    <font>
      <sz val="11"/>
      <color theme="1"/>
      <name val="Calibri"/>
      <family val="2"/>
      <scheme val="minor"/>
    </font>
    <font>
      <sz val="10"/>
      <name val="Garamond"/>
      <family val="1"/>
    </font>
    <font>
      <sz val="12"/>
      <name val="Garamond"/>
      <family val="1"/>
    </font>
    <font>
      <sz val="14"/>
      <name val="Garamond"/>
      <family val="1"/>
    </font>
    <font>
      <b/>
      <sz val="16"/>
      <name val="Garamond"/>
      <family val="1"/>
    </font>
    <font>
      <u/>
      <sz val="10"/>
      <color indexed="12"/>
      <name val="Arial"/>
      <family val="2"/>
    </font>
    <font>
      <sz val="10"/>
      <name val="Arial"/>
      <family val="2"/>
    </font>
    <font>
      <sz val="14"/>
      <name val="Arial"/>
      <family val="2"/>
    </font>
    <font>
      <b/>
      <sz val="10"/>
      <name val="Arial"/>
      <family val="2"/>
    </font>
    <font>
      <sz val="11"/>
      <color indexed="8"/>
      <name val="Calibri"/>
      <family val="2"/>
    </font>
    <font>
      <sz val="11"/>
      <color indexed="9"/>
      <name val="Calibri"/>
      <family val="2"/>
    </font>
    <font>
      <b/>
      <sz val="11"/>
      <color indexed="52"/>
      <name val="Calibri"/>
      <family val="2"/>
    </font>
    <font>
      <sz val="11"/>
      <color indexed="17"/>
      <name val="Calibri"/>
      <family val="2"/>
    </font>
    <font>
      <sz val="9"/>
      <name val="Arial"/>
      <family val="2"/>
    </font>
    <font>
      <sz val="11"/>
      <color indexed="20"/>
      <name val="Calibri"/>
      <family val="2"/>
    </font>
    <font>
      <i/>
      <sz val="11"/>
      <color indexed="23"/>
      <name val="Calibri"/>
      <family val="2"/>
    </font>
    <font>
      <sz val="11"/>
      <color indexed="62"/>
      <name val="Calibri"/>
      <family val="2"/>
    </font>
    <font>
      <b/>
      <sz val="11"/>
      <color indexed="9"/>
      <name val="Calibri"/>
      <family val="2"/>
    </font>
    <font>
      <sz val="11"/>
      <color indexed="52"/>
      <name val="Calibri"/>
      <family val="2"/>
    </font>
    <font>
      <sz val="11"/>
      <color indexed="6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9"/>
      <color indexed="18"/>
      <name val="Arial"/>
      <family val="2"/>
    </font>
    <font>
      <b/>
      <sz val="11"/>
      <color indexed="8"/>
      <name val="Calibri"/>
      <family val="2"/>
    </font>
    <font>
      <b/>
      <sz val="9"/>
      <name val="Arial"/>
      <family val="2"/>
    </font>
    <font>
      <b/>
      <sz val="11"/>
      <color indexed="63"/>
      <name val="Calibri"/>
      <family val="2"/>
    </font>
    <font>
      <sz val="11"/>
      <color indexed="10"/>
      <name val="Calibri"/>
      <family val="2"/>
    </font>
    <font>
      <i/>
      <sz val="9"/>
      <name val="Arial"/>
      <family val="2"/>
    </font>
    <font>
      <b/>
      <i/>
      <sz val="9"/>
      <name val="Arial"/>
      <family val="2"/>
    </font>
    <font>
      <b/>
      <sz val="9"/>
      <color indexed="9"/>
      <name val="Arial"/>
      <family val="2"/>
    </font>
    <font>
      <b/>
      <sz val="11"/>
      <name val="Arial"/>
      <family val="2"/>
    </font>
    <font>
      <sz val="12"/>
      <name val="Calibri"/>
      <family val="2"/>
      <scheme val="minor"/>
    </font>
    <font>
      <sz val="10"/>
      <name val="Georgia"/>
      <family val="1"/>
    </font>
    <font>
      <b/>
      <sz val="26"/>
      <name val="Corbel"/>
      <family val="2"/>
    </font>
    <font>
      <b/>
      <sz val="16"/>
      <color theme="0"/>
      <name val="Corbel"/>
      <family val="2"/>
    </font>
    <font>
      <b/>
      <sz val="18"/>
      <name val="Corbel"/>
      <family val="2"/>
    </font>
    <font>
      <sz val="16"/>
      <color theme="0"/>
      <name val="Corbel"/>
      <family val="2"/>
    </font>
    <font>
      <b/>
      <sz val="14"/>
      <color theme="0"/>
      <name val="Corbel"/>
      <family val="2"/>
    </font>
    <font>
      <sz val="10"/>
      <name val="Arial"/>
      <family val="2"/>
    </font>
    <font>
      <sz val="12"/>
      <name val="Arial"/>
      <family val="2"/>
    </font>
    <font>
      <sz val="11"/>
      <name val="Arial"/>
      <family val="2"/>
    </font>
    <font>
      <i/>
      <sz val="11"/>
      <name val="Arial"/>
      <family val="2"/>
    </font>
    <font>
      <i/>
      <sz val="10"/>
      <name val="Arial"/>
      <family val="2"/>
    </font>
    <font>
      <b/>
      <sz val="9"/>
      <color theme="0"/>
      <name val="Arial"/>
      <family val="2"/>
    </font>
    <font>
      <b/>
      <i/>
      <sz val="9"/>
      <color theme="1"/>
      <name val="Arial"/>
      <family val="2"/>
    </font>
    <font>
      <sz val="9"/>
      <color theme="1"/>
      <name val="Arial"/>
      <family val="2"/>
    </font>
    <font>
      <b/>
      <sz val="12"/>
      <name val="Arial"/>
      <family val="2"/>
    </font>
    <font>
      <b/>
      <sz val="12"/>
      <color indexed="9"/>
      <name val="Arial"/>
      <family val="2"/>
    </font>
    <font>
      <b/>
      <sz val="16"/>
      <name val="Corbel"/>
      <family val="2"/>
    </font>
    <font>
      <b/>
      <sz val="18"/>
      <color theme="3"/>
      <name val="Cambria"/>
      <family val="2"/>
      <scheme val="major"/>
    </font>
    <font>
      <sz val="9"/>
      <color indexed="81"/>
      <name val="Tahoma"/>
      <family val="2"/>
    </font>
    <font>
      <b/>
      <sz val="12"/>
      <name val="Corbel"/>
      <family val="2"/>
    </font>
    <font>
      <sz val="16"/>
      <name val="Corbel"/>
      <family val="2"/>
    </font>
    <font>
      <sz val="10"/>
      <name val="Corbel"/>
      <family val="2"/>
    </font>
    <font>
      <sz val="11"/>
      <name val="Corbel"/>
      <family val="2"/>
    </font>
    <font>
      <i/>
      <sz val="11"/>
      <name val="Corbel"/>
      <family val="2"/>
    </font>
    <font>
      <sz val="12"/>
      <name val="Corbel"/>
      <family val="2"/>
    </font>
    <font>
      <i/>
      <sz val="10"/>
      <name val="Corbel"/>
      <family val="2"/>
    </font>
    <font>
      <b/>
      <sz val="11"/>
      <name val="Corbel"/>
      <family val="2"/>
    </font>
    <font>
      <sz val="9"/>
      <name val="Corbel"/>
      <family val="2"/>
    </font>
    <font>
      <sz val="10"/>
      <color indexed="12"/>
      <name val="Corbel"/>
      <family val="2"/>
    </font>
    <font>
      <b/>
      <sz val="10"/>
      <name val="Corbel"/>
      <family val="2"/>
    </font>
    <font>
      <b/>
      <sz val="11"/>
      <color theme="1"/>
      <name val="Corbel"/>
      <family val="2"/>
    </font>
    <font>
      <i/>
      <sz val="11"/>
      <color theme="1"/>
      <name val="Corbel"/>
      <family val="2"/>
    </font>
    <font>
      <sz val="11"/>
      <color theme="1"/>
      <name val="Corbel"/>
      <family val="2"/>
    </font>
    <font>
      <u/>
      <sz val="10"/>
      <color indexed="12"/>
      <name val="Corbel"/>
      <family val="2"/>
    </font>
    <font>
      <b/>
      <sz val="14"/>
      <color theme="1"/>
      <name val="Corbel"/>
      <family val="2"/>
    </font>
    <font>
      <sz val="14"/>
      <name val="Corbel"/>
      <family val="2"/>
    </font>
    <font>
      <u/>
      <sz val="10"/>
      <name val="Corbel"/>
      <family val="2"/>
    </font>
    <font>
      <sz val="10"/>
      <color rgb="FF008A2B"/>
      <name val="Corbel"/>
      <family val="2"/>
    </font>
    <font>
      <b/>
      <sz val="9"/>
      <name val="Corbel"/>
      <family val="2"/>
    </font>
    <font>
      <sz val="10"/>
      <color theme="1"/>
      <name val="Corbel"/>
      <family val="2"/>
    </font>
    <font>
      <i/>
      <sz val="9"/>
      <name val="Corbel"/>
      <family val="2"/>
    </font>
    <font>
      <sz val="8"/>
      <color indexed="81"/>
      <name val="Corbel"/>
      <family val="2"/>
    </font>
    <font>
      <sz val="9"/>
      <color indexed="81"/>
      <name val="Corbel"/>
      <family val="2"/>
    </font>
    <font>
      <sz val="16"/>
      <name val="Garamond"/>
      <family val="1"/>
    </font>
    <font>
      <vertAlign val="subscript"/>
      <sz val="9"/>
      <name val="Corbel"/>
      <family val="2"/>
    </font>
    <font>
      <i/>
      <sz val="10"/>
      <name val="Garamond"/>
      <family val="1"/>
    </font>
    <font>
      <i/>
      <sz val="9"/>
      <color theme="1"/>
      <name val="Arial"/>
      <family val="2"/>
    </font>
    <font>
      <b/>
      <sz val="10"/>
      <name val="Garamond"/>
      <family val="1"/>
    </font>
    <font>
      <b/>
      <sz val="9"/>
      <color theme="1"/>
      <name val="Arial"/>
      <family val="2"/>
    </font>
    <font>
      <b/>
      <i/>
      <sz val="9"/>
      <name val="Corbel"/>
      <family val="2"/>
    </font>
    <font>
      <b/>
      <i/>
      <sz val="10"/>
      <name val="Garamond"/>
      <family val="1"/>
    </font>
    <font>
      <sz val="8"/>
      <name val="Arial"/>
      <family val="2"/>
    </font>
    <font>
      <sz val="10"/>
      <color rgb="FFFF0000"/>
      <name val="Corbel"/>
      <family val="2"/>
    </font>
    <font>
      <sz val="10"/>
      <color theme="0" tint="-0.249977111117893"/>
      <name val="Corbel"/>
      <family val="2"/>
    </font>
    <font>
      <i/>
      <sz val="9"/>
      <color rgb="FFFF0000"/>
      <name val="Corbel"/>
      <family val="2"/>
    </font>
    <font>
      <i/>
      <u/>
      <sz val="9"/>
      <name val="Corbe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22"/>
      </patternFill>
    </fill>
    <fill>
      <patternFill patternType="solid">
        <fgColor indexed="54"/>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rgb="FF6B2879"/>
        <bgColor indexed="64"/>
      </patternFill>
    </fill>
    <fill>
      <patternFill patternType="solid">
        <fgColor theme="0"/>
        <bgColor indexed="64"/>
      </patternFill>
    </fill>
    <fill>
      <patternFill patternType="solid">
        <fgColor rgb="FF008A2B"/>
        <bgColor indexed="64"/>
      </patternFill>
    </fill>
    <fill>
      <patternFill patternType="solid">
        <fgColor rgb="FF89B241"/>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0"/>
      </left>
      <right style="thin">
        <color indexed="60"/>
      </right>
      <top style="thin">
        <color indexed="60"/>
      </top>
      <bottom style="thin">
        <color indexed="6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style="thin">
        <color indexed="8"/>
      </top>
      <bottom style="thin">
        <color indexed="8"/>
      </bottom>
      <diagonal/>
    </border>
    <border>
      <left style="medium">
        <color indexed="8"/>
      </left>
      <right style="thin">
        <color indexed="60"/>
      </right>
      <top style="medium">
        <color indexed="8"/>
      </top>
      <bottom style="thin">
        <color indexed="60"/>
      </bottom>
      <diagonal/>
    </border>
    <border>
      <left style="medium">
        <color indexed="8"/>
      </left>
      <right/>
      <top/>
      <bottom style="medium">
        <color indexed="8"/>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theme="0" tint="-0.249977111117893"/>
      </left>
      <right/>
      <top/>
      <bottom/>
      <diagonal/>
    </border>
    <border>
      <left/>
      <right style="thin">
        <color theme="0" tint="-0.249977111117893"/>
      </right>
      <top/>
      <bottom/>
      <diagonal/>
    </border>
    <border>
      <left/>
      <right style="thin">
        <color theme="0" tint="-0.14999847407452621"/>
      </right>
      <top/>
      <bottom/>
      <diagonal/>
    </border>
    <border>
      <left/>
      <right/>
      <top/>
      <bottom style="thin">
        <color indexed="64"/>
      </bottom>
      <diagonal/>
    </border>
    <border>
      <left style="thin">
        <color indexed="9"/>
      </left>
      <right style="thin">
        <color indexed="9"/>
      </right>
      <top style="thin">
        <color indexed="9"/>
      </top>
      <bottom/>
      <diagonal/>
    </border>
    <border>
      <left/>
      <right/>
      <top style="thin">
        <color indexed="64"/>
      </top>
      <bottom style="thin">
        <color indexed="64"/>
      </bottom>
      <diagonal/>
    </border>
    <border>
      <left/>
      <right/>
      <top style="thin">
        <color theme="0" tint="-0.34998626667073579"/>
      </top>
      <bottom/>
      <diagonal/>
    </border>
    <border>
      <left/>
      <right/>
      <top/>
      <bottom style="thin">
        <color indexed="9"/>
      </bottom>
      <diagonal/>
    </border>
    <border>
      <left style="medium">
        <color indexed="64"/>
      </left>
      <right/>
      <top/>
      <bottom/>
      <diagonal/>
    </border>
    <border>
      <left style="thin">
        <color theme="0" tint="-0.14996795556505021"/>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theme="0" tint="-0.14996795556505021"/>
      </right>
      <top/>
      <bottom/>
      <diagonal/>
    </border>
    <border>
      <left/>
      <right/>
      <top style="thin">
        <color auto="1"/>
      </top>
      <bottom/>
      <diagonal/>
    </border>
  </borders>
  <cellStyleXfs count="6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0" fillId="16" borderId="1" applyNumberFormat="0" applyFont="0" applyAlignment="0" applyProtection="0"/>
    <xf numFmtId="0" fontId="12" fillId="17" borderId="2" applyNumberFormat="0" applyAlignment="0" applyProtection="0"/>
    <xf numFmtId="0" fontId="13" fillId="4" borderId="0" applyNumberFormat="0" applyBorder="0" applyAlignment="0" applyProtection="0"/>
    <xf numFmtId="0" fontId="14" fillId="18" borderId="3" applyNumberFormat="0" applyFont="0" applyBorder="0" applyAlignment="0" applyProtection="0"/>
    <xf numFmtId="0" fontId="15" fillId="3"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2" borderId="0" applyNumberFormat="0" applyBorder="0" applyAlignment="0" applyProtection="0"/>
    <xf numFmtId="0" fontId="16" fillId="0" borderId="0" applyNumberFormat="0" applyFill="0" applyBorder="0" applyAlignment="0" applyProtection="0"/>
    <xf numFmtId="0" fontId="6" fillId="0" borderId="0" applyNumberFormat="0" applyFill="0" applyBorder="0" applyAlignment="0" applyProtection="0">
      <alignment vertical="top"/>
      <protection locked="0"/>
    </xf>
    <xf numFmtId="0" fontId="17" fillId="7" borderId="2" applyNumberFormat="0" applyAlignment="0" applyProtection="0"/>
    <xf numFmtId="0" fontId="18" fillId="23" borderId="4" applyNumberFormat="0" applyAlignment="0" applyProtection="0"/>
    <xf numFmtId="0" fontId="19" fillId="0" borderId="5" applyNumberFormat="0" applyFill="0" applyAlignment="0" applyProtection="0"/>
    <xf numFmtId="0" fontId="20" fillId="24" borderId="0" applyNumberFormat="0" applyBorder="0" applyAlignment="0" applyProtection="0"/>
    <xf numFmtId="0" fontId="21" fillId="0" borderId="0" applyNumberFormat="0" applyFill="0" applyBorder="0" applyAlignment="0" applyProtection="0"/>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5" fillId="25" borderId="0" applyBorder="0"/>
    <xf numFmtId="0" fontId="8" fillId="25" borderId="0"/>
    <xf numFmtId="0" fontId="9" fillId="0" borderId="9">
      <alignment horizontal="right" vertical="center"/>
    </xf>
    <xf numFmtId="0" fontId="26" fillId="0" borderId="10" applyNumberFormat="0" applyFill="0" applyAlignment="0" applyProtection="0"/>
    <xf numFmtId="0" fontId="14" fillId="0" borderId="3"/>
    <xf numFmtId="0" fontId="14" fillId="0" borderId="11" applyAlignment="0"/>
    <xf numFmtId="0" fontId="9" fillId="0" borderId="12" applyNumberFormat="0" applyFill="0" applyBorder="0" applyAlignment="0" applyProtection="0"/>
    <xf numFmtId="0" fontId="27" fillId="0" borderId="3" applyNumberFormat="0" applyFill="0" applyBorder="0" applyAlignment="0" applyProtection="0"/>
    <xf numFmtId="0" fontId="25" fillId="25" borderId="13" applyNumberFormat="0" applyAlignment="0" applyProtection="0">
      <protection locked="0"/>
    </xf>
    <xf numFmtId="0" fontId="7" fillId="25" borderId="0">
      <alignment vertical="top"/>
    </xf>
    <xf numFmtId="0" fontId="27" fillId="0" borderId="0"/>
    <xf numFmtId="0" fontId="28" fillId="17" borderId="14" applyNumberFormat="0" applyAlignment="0" applyProtection="0"/>
    <xf numFmtId="0" fontId="29" fillId="0" borderId="0" applyNumberFormat="0" applyFill="0" applyBorder="0" applyAlignment="0" applyProtection="0"/>
    <xf numFmtId="9" fontId="41" fillId="0" borderId="0" applyFont="0" applyFill="0" applyBorder="0" applyAlignment="0" applyProtection="0"/>
    <xf numFmtId="0" fontId="7" fillId="0" borderId="0"/>
    <xf numFmtId="9" fontId="7" fillId="0" borderId="0" applyFont="0" applyFill="0" applyBorder="0" applyAlignment="0" applyProtection="0"/>
    <xf numFmtId="0" fontId="1" fillId="0" borderId="0"/>
    <xf numFmtId="0" fontId="1" fillId="0" borderId="0"/>
    <xf numFmtId="0" fontId="52" fillId="0" borderId="0" applyNumberFormat="0" applyFill="0" applyBorder="0" applyAlignment="0" applyProtection="0"/>
  </cellStyleXfs>
  <cellXfs count="407">
    <xf numFmtId="0" fontId="0" fillId="0" borderId="0" xfId="0"/>
    <xf numFmtId="0" fontId="36" fillId="29" borderId="0" xfId="0" applyFont="1" applyFill="1"/>
    <xf numFmtId="0" fontId="35" fillId="29" borderId="0" xfId="0" applyFont="1" applyFill="1"/>
    <xf numFmtId="0" fontId="27" fillId="32" borderId="0" xfId="0" applyFont="1" applyFill="1"/>
    <xf numFmtId="0" fontId="14" fillId="32" borderId="0" xfId="0" applyFont="1" applyFill="1"/>
    <xf numFmtId="0" fontId="32" fillId="28" borderId="0" xfId="0" applyFont="1" applyFill="1"/>
    <xf numFmtId="0" fontId="27" fillId="32" borderId="20" xfId="0" applyFont="1" applyFill="1" applyBorder="1"/>
    <xf numFmtId="0" fontId="46" fillId="28" borderId="0" xfId="0" applyFont="1" applyFill="1"/>
    <xf numFmtId="0" fontId="47" fillId="32" borderId="0" xfId="0" applyFont="1" applyFill="1"/>
    <xf numFmtId="0" fontId="14" fillId="32" borderId="20" xfId="0" applyFont="1" applyFill="1" applyBorder="1"/>
    <xf numFmtId="0" fontId="48" fillId="32" borderId="0" xfId="0" applyFont="1" applyFill="1"/>
    <xf numFmtId="2" fontId="14" fillId="27" borderId="0" xfId="0" applyNumberFormat="1" applyFont="1" applyFill="1" applyAlignment="1">
      <alignment horizontal="center"/>
    </xf>
    <xf numFmtId="5" fontId="27" fillId="32" borderId="0" xfId="0" applyNumberFormat="1" applyFont="1" applyFill="1" applyAlignment="1">
      <alignment horizontal="center"/>
    </xf>
    <xf numFmtId="1" fontId="47" fillId="32" borderId="0" xfId="0" applyNumberFormat="1" applyFont="1" applyFill="1" applyAlignment="1">
      <alignment horizontal="center"/>
    </xf>
    <xf numFmtId="1" fontId="14" fillId="32" borderId="0" xfId="0" applyNumberFormat="1" applyFont="1" applyFill="1" applyAlignment="1">
      <alignment horizontal="center"/>
    </xf>
    <xf numFmtId="3" fontId="48" fillId="32" borderId="0" xfId="0" applyNumberFormat="1" applyFont="1" applyFill="1" applyAlignment="1">
      <alignment horizontal="center"/>
    </xf>
    <xf numFmtId="0" fontId="46" fillId="28" borderId="0" xfId="0" applyFont="1" applyFill="1" applyAlignment="1">
      <alignment horizontal="center"/>
    </xf>
    <xf numFmtId="0" fontId="33" fillId="32" borderId="20" xfId="0" applyFont="1" applyFill="1" applyBorder="1" applyAlignment="1">
      <alignment horizontal="center"/>
    </xf>
    <xf numFmtId="3" fontId="47" fillId="32" borderId="0" xfId="0" applyNumberFormat="1" applyFont="1" applyFill="1" applyAlignment="1">
      <alignment horizontal="center"/>
    </xf>
    <xf numFmtId="164" fontId="14" fillId="32" borderId="0" xfId="0" applyNumberFormat="1" applyFont="1" applyFill="1" applyAlignment="1">
      <alignment horizontal="center"/>
    </xf>
    <xf numFmtId="3" fontId="32" fillId="28" borderId="0" xfId="0" applyNumberFormat="1" applyFont="1" applyFill="1" applyAlignment="1">
      <alignment horizontal="center"/>
    </xf>
    <xf numFmtId="2" fontId="14" fillId="32" borderId="0" xfId="0" applyNumberFormat="1" applyFont="1" applyFill="1" applyAlignment="1">
      <alignment horizontal="center"/>
    </xf>
    <xf numFmtId="3" fontId="27" fillId="32" borderId="0" xfId="0" applyNumberFormat="1" applyFont="1" applyFill="1" applyAlignment="1">
      <alignment horizontal="center"/>
    </xf>
    <xf numFmtId="2" fontId="14" fillId="31" borderId="0" xfId="0" applyNumberFormat="1" applyFont="1" applyFill="1" applyAlignment="1">
      <alignment horizontal="center"/>
    </xf>
    <xf numFmtId="0" fontId="27" fillId="31" borderId="0" xfId="0" applyFont="1" applyFill="1" applyAlignment="1">
      <alignment horizontal="left" vertical="center" wrapText="1"/>
    </xf>
    <xf numFmtId="0" fontId="14" fillId="31" borderId="0" xfId="0" applyFont="1" applyFill="1" applyAlignment="1">
      <alignment vertical="center"/>
    </xf>
    <xf numFmtId="0" fontId="37" fillId="28" borderId="24" xfId="31" applyFont="1" applyFill="1" applyBorder="1" applyAlignment="1" applyProtection="1">
      <alignment horizontal="center" vertical="center"/>
    </xf>
    <xf numFmtId="5" fontId="27" fillId="32" borderId="0" xfId="0" applyNumberFormat="1" applyFont="1" applyFill="1"/>
    <xf numFmtId="0" fontId="34" fillId="31" borderId="0" xfId="0" applyFont="1" applyFill="1"/>
    <xf numFmtId="0" fontId="33" fillId="32" borderId="0" xfId="0" applyFont="1" applyFill="1" applyAlignment="1">
      <alignment horizontal="center"/>
    </xf>
    <xf numFmtId="3" fontId="14" fillId="32" borderId="0" xfId="0" applyNumberFormat="1" applyFont="1" applyFill="1" applyAlignment="1">
      <alignment horizontal="center"/>
    </xf>
    <xf numFmtId="0" fontId="37" fillId="28" borderId="0" xfId="0" applyFont="1" applyFill="1"/>
    <xf numFmtId="0" fontId="30" fillId="32" borderId="0" xfId="0" applyFont="1" applyFill="1" applyAlignment="1">
      <alignment horizontal="left"/>
    </xf>
    <xf numFmtId="0" fontId="30" fillId="32" borderId="0" xfId="0" applyFont="1" applyFill="1"/>
    <xf numFmtId="3" fontId="14" fillId="32" borderId="20" xfId="0" applyNumberFormat="1" applyFont="1" applyFill="1" applyBorder="1" applyAlignment="1">
      <alignment horizontal="center"/>
    </xf>
    <xf numFmtId="3" fontId="30" fillId="32" borderId="0" xfId="0" applyNumberFormat="1" applyFont="1" applyFill="1" applyAlignment="1">
      <alignment horizontal="center"/>
    </xf>
    <xf numFmtId="1" fontId="48" fillId="32" borderId="20" xfId="0" applyNumberFormat="1" applyFont="1" applyFill="1" applyBorder="1"/>
    <xf numFmtId="3" fontId="27" fillId="32" borderId="20" xfId="0" applyNumberFormat="1" applyFont="1" applyFill="1" applyBorder="1" applyAlignment="1">
      <alignment horizontal="center"/>
    </xf>
    <xf numFmtId="3" fontId="27" fillId="32" borderId="0" xfId="0" applyNumberFormat="1" applyFont="1" applyFill="1"/>
    <xf numFmtId="3" fontId="32" fillId="28" borderId="0" xfId="0" applyNumberFormat="1" applyFont="1" applyFill="1"/>
    <xf numFmtId="0" fontId="31" fillId="32" borderId="0" xfId="0" applyFont="1" applyFill="1" applyAlignment="1">
      <alignment vertical="center"/>
    </xf>
    <xf numFmtId="3" fontId="31" fillId="32" borderId="0" xfId="0" applyNumberFormat="1" applyFont="1" applyFill="1" applyAlignment="1">
      <alignment horizontal="center" vertical="center"/>
    </xf>
    <xf numFmtId="0" fontId="50" fillId="30" borderId="0" xfId="0" applyFont="1" applyFill="1" applyAlignment="1">
      <alignment vertical="center"/>
    </xf>
    <xf numFmtId="3" fontId="50" fillId="30" borderId="0" xfId="0" applyNumberFormat="1" applyFont="1" applyFill="1" applyAlignment="1">
      <alignment horizontal="center" vertical="center"/>
    </xf>
    <xf numFmtId="3" fontId="14" fillId="26" borderId="9" xfId="0" applyNumberFormat="1" applyFont="1" applyFill="1" applyBorder="1" applyAlignment="1" applyProtection="1">
      <alignment horizontal="center"/>
      <protection locked="0"/>
    </xf>
    <xf numFmtId="3" fontId="14" fillId="26" borderId="9" xfId="0" applyNumberFormat="1" applyFont="1" applyFill="1" applyBorder="1" applyAlignment="1" applyProtection="1">
      <alignment horizontal="center" vertical="center"/>
      <protection locked="0"/>
    </xf>
    <xf numFmtId="0" fontId="37" fillId="29" borderId="0" xfId="31" applyFont="1" applyFill="1" applyBorder="1" applyAlignment="1" applyProtection="1">
      <alignment horizontal="center" vertical="center"/>
    </xf>
    <xf numFmtId="2" fontId="14" fillId="32" borderId="0" xfId="0" applyNumberFormat="1" applyFont="1" applyFill="1" applyAlignment="1">
      <alignment horizontal="right" vertical="center"/>
    </xf>
    <xf numFmtId="0" fontId="27" fillId="32" borderId="0" xfId="0" applyFont="1" applyFill="1" applyAlignment="1">
      <alignment horizontal="left" vertical="center" wrapText="1"/>
    </xf>
    <xf numFmtId="0" fontId="14" fillId="32" borderId="0" xfId="0" applyFont="1" applyFill="1" applyAlignment="1">
      <alignment vertical="center"/>
    </xf>
    <xf numFmtId="2" fontId="33" fillId="32" borderId="0" xfId="0" applyNumberFormat="1" applyFont="1" applyFill="1" applyAlignment="1">
      <alignment horizontal="center"/>
    </xf>
    <xf numFmtId="3" fontId="49" fillId="32" borderId="0" xfId="0" applyNumberFormat="1" applyFont="1" applyFill="1" applyAlignment="1">
      <alignment horizontal="center" vertical="center"/>
    </xf>
    <xf numFmtId="3" fontId="42" fillId="32" borderId="0" xfId="0" applyNumberFormat="1" applyFont="1" applyFill="1" applyAlignment="1">
      <alignment horizontal="center" vertical="center"/>
    </xf>
    <xf numFmtId="0" fontId="37" fillId="28" borderId="0" xfId="31" applyFont="1" applyFill="1" applyAlignment="1" applyProtection="1">
      <alignment vertical="center"/>
    </xf>
    <xf numFmtId="0" fontId="37" fillId="28" borderId="0" xfId="55" applyFont="1" applyFill="1"/>
    <xf numFmtId="1" fontId="14" fillId="29" borderId="9" xfId="0" applyNumberFormat="1" applyFont="1" applyFill="1" applyBorder="1" applyAlignment="1" applyProtection="1">
      <alignment horizontal="center"/>
      <protection locked="0"/>
    </xf>
    <xf numFmtId="9" fontId="14" fillId="29" borderId="9" xfId="54" applyFont="1" applyFill="1" applyBorder="1" applyAlignment="1" applyProtection="1">
      <alignment horizontal="center"/>
      <protection locked="0"/>
    </xf>
    <xf numFmtId="0" fontId="37" fillId="28" borderId="0" xfId="31" applyFont="1" applyFill="1" applyAlignment="1" applyProtection="1">
      <alignment horizontal="center" vertical="center"/>
    </xf>
    <xf numFmtId="0" fontId="37" fillId="28" borderId="0" xfId="31" applyFont="1" applyFill="1" applyBorder="1" applyAlignment="1" applyProtection="1">
      <alignment horizontal="center" vertical="center"/>
    </xf>
    <xf numFmtId="0" fontId="14" fillId="32" borderId="0" xfId="0" applyFont="1" applyFill="1" applyAlignment="1">
      <alignment horizontal="center"/>
    </xf>
    <xf numFmtId="0" fontId="27" fillId="32" borderId="0" xfId="0" applyFont="1" applyFill="1" applyAlignment="1">
      <alignment horizontal="left"/>
    </xf>
    <xf numFmtId="0" fontId="14" fillId="32" borderId="0" xfId="0" applyFont="1" applyFill="1" applyAlignment="1">
      <alignment horizontal="left"/>
    </xf>
    <xf numFmtId="0" fontId="31" fillId="32" borderId="0" xfId="0" applyFont="1" applyFill="1" applyAlignment="1">
      <alignment horizontal="left"/>
    </xf>
    <xf numFmtId="0" fontId="47" fillId="32" borderId="0" xfId="0" applyFont="1" applyFill="1" applyAlignment="1">
      <alignment horizontal="left"/>
    </xf>
    <xf numFmtId="0" fontId="14" fillId="32" borderId="20" xfId="0" applyFont="1" applyFill="1" applyBorder="1" applyAlignment="1">
      <alignment horizontal="left"/>
    </xf>
    <xf numFmtId="0" fontId="0" fillId="29" borderId="0" xfId="0" applyFill="1"/>
    <xf numFmtId="0" fontId="37" fillId="29" borderId="0" xfId="0" applyFont="1" applyFill="1"/>
    <xf numFmtId="0" fontId="37" fillId="29" borderId="0" xfId="0" applyFont="1" applyFill="1" applyAlignment="1">
      <alignment horizontal="center" vertical="center"/>
    </xf>
    <xf numFmtId="0" fontId="2" fillId="29" borderId="0" xfId="0" applyFont="1" applyFill="1"/>
    <xf numFmtId="0" fontId="3" fillId="29" borderId="0" xfId="0" applyFont="1" applyFill="1"/>
    <xf numFmtId="0" fontId="3" fillId="32" borderId="0" xfId="0" applyFont="1" applyFill="1"/>
    <xf numFmtId="0" fontId="3" fillId="30" borderId="0" xfId="0" applyFont="1" applyFill="1"/>
    <xf numFmtId="0" fontId="39" fillId="30" borderId="0" xfId="0" applyFont="1" applyFill="1" applyAlignment="1">
      <alignment horizontal="left" vertical="center"/>
    </xf>
    <xf numFmtId="0" fontId="39" fillId="32" borderId="0" xfId="0" applyFont="1" applyFill="1" applyAlignment="1">
      <alignment horizontal="left" vertical="center"/>
    </xf>
    <xf numFmtId="0" fontId="33" fillId="32" borderId="9" xfId="0" applyFont="1" applyFill="1" applyBorder="1" applyAlignment="1">
      <alignment horizontal="center"/>
    </xf>
    <xf numFmtId="3" fontId="14" fillId="32" borderId="9" xfId="0" applyNumberFormat="1" applyFont="1" applyFill="1" applyBorder="1" applyAlignment="1">
      <alignment horizontal="center"/>
    </xf>
    <xf numFmtId="3" fontId="14" fillId="32" borderId="9" xfId="0" applyNumberFormat="1" applyFont="1" applyFill="1" applyBorder="1" applyAlignment="1">
      <alignment horizontal="center" vertical="center"/>
    </xf>
    <xf numFmtId="0" fontId="3" fillId="31" borderId="0" xfId="0" applyFont="1" applyFill="1"/>
    <xf numFmtId="164" fontId="14" fillId="31" borderId="0" xfId="0" applyNumberFormat="1" applyFont="1" applyFill="1" applyAlignment="1">
      <alignment horizontal="center" vertical="center"/>
    </xf>
    <xf numFmtId="164" fontId="14" fillId="31" borderId="0" xfId="0" applyNumberFormat="1" applyFont="1" applyFill="1" applyAlignment="1">
      <alignment horizontal="center"/>
    </xf>
    <xf numFmtId="0" fontId="4" fillId="29" borderId="0" xfId="0" applyFont="1" applyFill="1"/>
    <xf numFmtId="0" fontId="4" fillId="31" borderId="0" xfId="0" applyFont="1" applyFill="1"/>
    <xf numFmtId="0" fontId="2" fillId="31" borderId="0" xfId="0" applyFont="1" applyFill="1"/>
    <xf numFmtId="0" fontId="2" fillId="31" borderId="0" xfId="0" applyFont="1" applyFill="1" applyAlignment="1">
      <alignment horizontal="center"/>
    </xf>
    <xf numFmtId="0" fontId="2" fillId="0" borderId="0" xfId="0" applyFont="1"/>
    <xf numFmtId="0" fontId="4" fillId="28" borderId="0" xfId="0" applyFont="1" applyFill="1"/>
    <xf numFmtId="0" fontId="40" fillId="28" borderId="0" xfId="0" applyFont="1" applyFill="1" applyAlignment="1">
      <alignment horizontal="left" vertical="center"/>
    </xf>
    <xf numFmtId="0" fontId="40" fillId="28" borderId="0" xfId="0" applyFont="1" applyFill="1" applyAlignment="1">
      <alignment vertical="center"/>
    </xf>
    <xf numFmtId="0" fontId="5" fillId="29" borderId="0" xfId="0" applyFont="1" applyFill="1"/>
    <xf numFmtId="0" fontId="2" fillId="32" borderId="0" xfId="0" applyFont="1" applyFill="1"/>
    <xf numFmtId="0" fontId="2" fillId="30" borderId="0" xfId="0" applyFont="1" applyFill="1"/>
    <xf numFmtId="0" fontId="2" fillId="29" borderId="16" xfId="0" applyFont="1" applyFill="1" applyBorder="1"/>
    <xf numFmtId="0" fontId="2" fillId="29" borderId="16" xfId="0" applyFont="1" applyFill="1" applyBorder="1" applyAlignment="1">
      <alignment horizontal="center"/>
    </xf>
    <xf numFmtId="0" fontId="2" fillId="29" borderId="15" xfId="0" applyFont="1" applyFill="1" applyBorder="1"/>
    <xf numFmtId="0" fontId="3" fillId="29" borderId="15" xfId="0" applyFont="1" applyFill="1" applyBorder="1" applyAlignment="1">
      <alignment horizontal="center"/>
    </xf>
    <xf numFmtId="0" fontId="2" fillId="29" borderId="0" xfId="0" applyFont="1" applyFill="1" applyAlignment="1">
      <alignment horizontal="center"/>
    </xf>
    <xf numFmtId="0" fontId="2" fillId="29" borderId="15" xfId="0" applyFont="1" applyFill="1" applyBorder="1" applyAlignment="1">
      <alignment horizontal="center"/>
    </xf>
    <xf numFmtId="0" fontId="2" fillId="29" borderId="21" xfId="0" applyFont="1" applyFill="1" applyBorder="1"/>
    <xf numFmtId="0" fontId="3" fillId="29" borderId="0" xfId="0" applyFont="1" applyFill="1" applyAlignment="1">
      <alignment horizontal="center"/>
    </xf>
    <xf numFmtId="2" fontId="14" fillId="29" borderId="9" xfId="0" applyNumberFormat="1" applyFont="1" applyFill="1" applyBorder="1" applyAlignment="1" applyProtection="1">
      <alignment horizontal="center"/>
      <protection locked="0"/>
    </xf>
    <xf numFmtId="3" fontId="14" fillId="29" borderId="9" xfId="0" applyNumberFormat="1" applyFont="1" applyFill="1" applyBorder="1" applyAlignment="1" applyProtection="1">
      <alignment horizontal="center"/>
      <protection locked="0"/>
    </xf>
    <xf numFmtId="0" fontId="7" fillId="29" borderId="0" xfId="55" applyFill="1"/>
    <xf numFmtId="0" fontId="7" fillId="29" borderId="29" xfId="55" applyFill="1" applyBorder="1"/>
    <xf numFmtId="0" fontId="7" fillId="29" borderId="30" xfId="55" applyFill="1" applyBorder="1"/>
    <xf numFmtId="0" fontId="7" fillId="29" borderId="31" xfId="55" applyFill="1" applyBorder="1"/>
    <xf numFmtId="0" fontId="7" fillId="29" borderId="25" xfId="55" applyFill="1" applyBorder="1"/>
    <xf numFmtId="0" fontId="7" fillId="29" borderId="32" xfId="55" applyFill="1" applyBorder="1"/>
    <xf numFmtId="0" fontId="33" fillId="29" borderId="0" xfId="55" applyFont="1" applyFill="1" applyAlignment="1">
      <alignment horizontal="center"/>
    </xf>
    <xf numFmtId="0" fontId="44" fillId="29" borderId="0" xfId="55" applyFont="1" applyFill="1" applyAlignment="1">
      <alignment horizontal="center" vertical="center"/>
    </xf>
    <xf numFmtId="0" fontId="43" fillId="29" borderId="0" xfId="55" applyFont="1" applyFill="1" applyAlignment="1">
      <alignment horizontal="center"/>
    </xf>
    <xf numFmtId="3" fontId="44" fillId="29" borderId="0" xfId="55" applyNumberFormat="1" applyFont="1" applyFill="1" applyAlignment="1">
      <alignment horizontal="center"/>
    </xf>
    <xf numFmtId="3" fontId="7" fillId="29" borderId="0" xfId="55" applyNumberFormat="1" applyFill="1" applyAlignment="1">
      <alignment horizontal="center"/>
    </xf>
    <xf numFmtId="0" fontId="7" fillId="29" borderId="0" xfId="55" applyFill="1" applyAlignment="1">
      <alignment horizontal="center"/>
    </xf>
    <xf numFmtId="0" fontId="7" fillId="29" borderId="35" xfId="55" applyFill="1" applyBorder="1"/>
    <xf numFmtId="0" fontId="7" fillId="29" borderId="36" xfId="55" applyFill="1" applyBorder="1"/>
    <xf numFmtId="0" fontId="7" fillId="29" borderId="37" xfId="55" applyFill="1" applyBorder="1"/>
    <xf numFmtId="0" fontId="7" fillId="29" borderId="25" xfId="55" applyFill="1" applyBorder="1" applyAlignment="1">
      <alignment horizontal="center"/>
    </xf>
    <xf numFmtId="0" fontId="55" fillId="29" borderId="25" xfId="55" applyFont="1" applyFill="1" applyBorder="1"/>
    <xf numFmtId="0" fontId="56" fillId="29" borderId="0" xfId="55" applyFont="1" applyFill="1"/>
    <xf numFmtId="0" fontId="56" fillId="29" borderId="32" xfId="55" applyFont="1" applyFill="1" applyBorder="1"/>
    <xf numFmtId="0" fontId="56" fillId="29" borderId="25" xfId="55" applyFont="1" applyFill="1" applyBorder="1"/>
    <xf numFmtId="0" fontId="55" fillId="29" borderId="0" xfId="55" applyFont="1" applyFill="1"/>
    <xf numFmtId="1" fontId="58" fillId="29" borderId="0" xfId="55" applyNumberFormat="1" applyFont="1" applyFill="1" applyAlignment="1">
      <alignment horizontal="center"/>
    </xf>
    <xf numFmtId="0" fontId="57" fillId="29" borderId="0" xfId="55" applyFont="1" applyFill="1"/>
    <xf numFmtId="0" fontId="59" fillId="29" borderId="0" xfId="55" applyFont="1" applyFill="1"/>
    <xf numFmtId="165" fontId="60" fillId="29" borderId="0" xfId="56" applyNumberFormat="1" applyFont="1" applyFill="1" applyBorder="1" applyAlignment="1" applyProtection="1">
      <alignment horizontal="left"/>
    </xf>
    <xf numFmtId="0" fontId="57" fillId="29" borderId="25" xfId="55" applyFont="1" applyFill="1" applyBorder="1"/>
    <xf numFmtId="0" fontId="61" fillId="29" borderId="0" xfId="55" applyFont="1" applyFill="1"/>
    <xf numFmtId="0" fontId="57" fillId="29" borderId="33" xfId="55" applyFont="1" applyFill="1" applyBorder="1"/>
    <xf numFmtId="0" fontId="57" fillId="29" borderId="20" xfId="55" applyFont="1" applyFill="1" applyBorder="1"/>
    <xf numFmtId="0" fontId="61" fillId="29" borderId="20" xfId="55" applyFont="1" applyFill="1" applyBorder="1"/>
    <xf numFmtId="0" fontId="56" fillId="29" borderId="20" xfId="55" applyFont="1" applyFill="1" applyBorder="1"/>
    <xf numFmtId="0" fontId="61" fillId="29" borderId="25" xfId="55" applyFont="1" applyFill="1" applyBorder="1"/>
    <xf numFmtId="0" fontId="62" fillId="29" borderId="0" xfId="55" applyFont="1" applyFill="1" applyAlignment="1">
      <alignment vertical="center"/>
    </xf>
    <xf numFmtId="0" fontId="64" fillId="29" borderId="20" xfId="0" applyFont="1" applyFill="1" applyBorder="1" applyAlignment="1">
      <alignment horizontal="center"/>
    </xf>
    <xf numFmtId="0" fontId="64" fillId="29" borderId="20" xfId="0" applyFont="1" applyFill="1" applyBorder="1"/>
    <xf numFmtId="0" fontId="56" fillId="29" borderId="20" xfId="0" applyFont="1" applyFill="1" applyBorder="1"/>
    <xf numFmtId="0" fontId="65" fillId="33" borderId="20" xfId="0" applyFont="1" applyFill="1" applyBorder="1" applyAlignment="1">
      <alignment horizontal="left"/>
    </xf>
    <xf numFmtId="0" fontId="56" fillId="29" borderId="22" xfId="0" applyFont="1" applyFill="1" applyBorder="1" applyAlignment="1">
      <alignment vertical="top"/>
    </xf>
    <xf numFmtId="0" fontId="56" fillId="29" borderId="22" xfId="0" applyFont="1" applyFill="1" applyBorder="1" applyAlignment="1">
      <alignment vertical="center" wrapText="1"/>
    </xf>
    <xf numFmtId="0" fontId="56" fillId="34" borderId="20" xfId="0" applyFont="1" applyFill="1" applyBorder="1"/>
    <xf numFmtId="0" fontId="65" fillId="29" borderId="20" xfId="0" applyFont="1" applyFill="1" applyBorder="1"/>
    <xf numFmtId="0" fontId="56" fillId="29" borderId="22" xfId="0" applyFont="1" applyFill="1" applyBorder="1" applyAlignment="1">
      <alignment vertical="center"/>
    </xf>
    <xf numFmtId="0" fontId="56" fillId="29" borderId="22" xfId="0" applyFont="1" applyFill="1" applyBorder="1"/>
    <xf numFmtId="0" fontId="56" fillId="29" borderId="20" xfId="0" applyFont="1" applyFill="1" applyBorder="1" applyAlignment="1">
      <alignment vertical="center"/>
    </xf>
    <xf numFmtId="0" fontId="56" fillId="29" borderId="20" xfId="0" applyFont="1" applyFill="1" applyBorder="1" applyAlignment="1">
      <alignment vertical="center" wrapText="1"/>
    </xf>
    <xf numFmtId="0" fontId="67" fillId="29" borderId="20" xfId="0" applyFont="1" applyFill="1" applyBorder="1" applyAlignment="1">
      <alignment vertical="center"/>
    </xf>
    <xf numFmtId="0" fontId="56" fillId="29" borderId="0" xfId="0" applyFont="1" applyFill="1"/>
    <xf numFmtId="0" fontId="66" fillId="29" borderId="22" xfId="0" applyFont="1" applyFill="1" applyBorder="1" applyAlignment="1">
      <alignment vertical="top"/>
    </xf>
    <xf numFmtId="0" fontId="61" fillId="29" borderId="0" xfId="55" applyFont="1" applyFill="1" applyAlignment="1">
      <alignment horizontal="center"/>
    </xf>
    <xf numFmtId="0" fontId="57" fillId="29" borderId="0" xfId="55" applyFont="1" applyFill="1" applyAlignment="1">
      <alignment horizontal="center"/>
    </xf>
    <xf numFmtId="0" fontId="56" fillId="29" borderId="26" xfId="0" applyFont="1" applyFill="1" applyBorder="1"/>
    <xf numFmtId="0" fontId="56" fillId="29" borderId="0" xfId="0" applyFont="1" applyFill="1" applyAlignment="1">
      <alignment vertical="top" wrapText="1"/>
    </xf>
    <xf numFmtId="0" fontId="68" fillId="29" borderId="0" xfId="31" applyFont="1" applyFill="1" applyAlignment="1" applyProtection="1"/>
    <xf numFmtId="0" fontId="69" fillId="29" borderId="0" xfId="0" applyFont="1" applyFill="1" applyAlignment="1">
      <alignment vertical="top"/>
    </xf>
    <xf numFmtId="0" fontId="71" fillId="29" borderId="0" xfId="31" applyFont="1" applyFill="1" applyAlignment="1" applyProtection="1"/>
    <xf numFmtId="0" fontId="56" fillId="29" borderId="17" xfId="0" applyFont="1" applyFill="1" applyBorder="1"/>
    <xf numFmtId="0" fontId="65" fillId="29" borderId="0" xfId="0" applyFont="1" applyFill="1"/>
    <xf numFmtId="0" fontId="56" fillId="29" borderId="18" xfId="0" applyFont="1" applyFill="1" applyBorder="1"/>
    <xf numFmtId="0" fontId="72" fillId="29" borderId="0" xfId="0" applyFont="1" applyFill="1"/>
    <xf numFmtId="0" fontId="56" fillId="29" borderId="0" xfId="0" applyFont="1" applyFill="1" applyAlignment="1">
      <alignment horizontal="left"/>
    </xf>
    <xf numFmtId="0" fontId="64" fillId="29" borderId="0" xfId="0" applyFont="1" applyFill="1"/>
    <xf numFmtId="0" fontId="56" fillId="29" borderId="0" xfId="0" applyFont="1" applyFill="1" applyAlignment="1">
      <alignment vertical="center"/>
    </xf>
    <xf numFmtId="0" fontId="56" fillId="29" borderId="0" xfId="0" applyFont="1" applyFill="1" applyAlignment="1">
      <alignment wrapText="1"/>
    </xf>
    <xf numFmtId="0" fontId="56" fillId="29" borderId="0" xfId="0" applyFont="1" applyFill="1" applyAlignment="1">
      <alignment horizontal="left" vertical="top" wrapText="1"/>
    </xf>
    <xf numFmtId="0" fontId="56" fillId="29" borderId="19" xfId="0" applyFont="1" applyFill="1" applyBorder="1"/>
    <xf numFmtId="0" fontId="56" fillId="0" borderId="0" xfId="0" applyFont="1"/>
    <xf numFmtId="0" fontId="62" fillId="32" borderId="0" xfId="0" applyFont="1" applyFill="1" applyAlignment="1">
      <alignment horizontal="center"/>
    </xf>
    <xf numFmtId="0" fontId="61" fillId="32" borderId="0" xfId="0" applyFont="1" applyFill="1" applyAlignment="1">
      <alignment horizontal="left"/>
    </xf>
    <xf numFmtId="2" fontId="62" fillId="32" borderId="0" xfId="0" applyNumberFormat="1" applyFont="1" applyFill="1" applyAlignment="1">
      <alignment horizontal="right"/>
    </xf>
    <xf numFmtId="0" fontId="62" fillId="32" borderId="0" xfId="0" applyFont="1" applyFill="1" applyAlignment="1">
      <alignment horizontal="left"/>
    </xf>
    <xf numFmtId="0" fontId="59" fillId="32" borderId="0" xfId="0" applyFont="1" applyFill="1"/>
    <xf numFmtId="0" fontId="62" fillId="32" borderId="0" xfId="0" applyFont="1" applyFill="1"/>
    <xf numFmtId="1" fontId="62" fillId="32" borderId="0" xfId="0" applyNumberFormat="1" applyFont="1" applyFill="1" applyAlignment="1">
      <alignment horizontal="left"/>
    </xf>
    <xf numFmtId="2" fontId="62" fillId="32" borderId="0" xfId="0" applyNumberFormat="1" applyFont="1" applyFill="1" applyAlignment="1">
      <alignment horizontal="center"/>
    </xf>
    <xf numFmtId="2" fontId="62" fillId="32" borderId="0" xfId="0" applyNumberFormat="1" applyFont="1" applyFill="1"/>
    <xf numFmtId="0" fontId="62" fillId="32" borderId="9" xfId="0" applyFont="1" applyFill="1" applyBorder="1"/>
    <xf numFmtId="0" fontId="62" fillId="32" borderId="9" xfId="0" applyFont="1" applyFill="1" applyBorder="1" applyAlignment="1">
      <alignment vertical="center"/>
    </xf>
    <xf numFmtId="2" fontId="62" fillId="32" borderId="0" xfId="0" applyNumberFormat="1" applyFont="1" applyFill="1" applyAlignment="1">
      <alignment horizontal="right" vertical="center"/>
    </xf>
    <xf numFmtId="0" fontId="62" fillId="32" borderId="0" xfId="0" applyFont="1" applyFill="1" applyAlignment="1">
      <alignment vertical="center"/>
    </xf>
    <xf numFmtId="0" fontId="71" fillId="29" borderId="0" xfId="31" applyFont="1" applyFill="1" applyBorder="1" applyAlignment="1" applyProtection="1"/>
    <xf numFmtId="0" fontId="68" fillId="0" borderId="0" xfId="31" applyFont="1" applyBorder="1" applyAlignment="1" applyProtection="1"/>
    <xf numFmtId="0" fontId="68" fillId="29" borderId="0" xfId="31" applyFont="1" applyFill="1" applyBorder="1" applyAlignment="1" applyProtection="1"/>
    <xf numFmtId="0" fontId="38" fillId="29" borderId="0" xfId="0" applyFont="1" applyFill="1"/>
    <xf numFmtId="0" fontId="38" fillId="29" borderId="0" xfId="55" applyFont="1" applyFill="1"/>
    <xf numFmtId="0" fontId="56" fillId="29" borderId="26" xfId="55" applyFont="1" applyFill="1" applyBorder="1"/>
    <xf numFmtId="0" fontId="56" fillId="29" borderId="0" xfId="55" applyFont="1" applyFill="1" applyAlignment="1">
      <alignment horizontal="center" vertical="center"/>
    </xf>
    <xf numFmtId="0" fontId="56" fillId="29" borderId="0" xfId="55" applyFont="1" applyFill="1" applyAlignment="1">
      <alignment vertical="center"/>
    </xf>
    <xf numFmtId="0" fontId="56" fillId="29" borderId="0" xfId="55" applyFont="1" applyFill="1" applyAlignment="1">
      <alignment horizontal="left" vertical="center" wrapText="1"/>
    </xf>
    <xf numFmtId="0" fontId="56" fillId="29" borderId="0" xfId="55" applyFont="1" applyFill="1" applyAlignment="1">
      <alignment vertical="center" wrapText="1"/>
    </xf>
    <xf numFmtId="0" fontId="56" fillId="29" borderId="0" xfId="55" applyFont="1" applyFill="1" applyAlignment="1">
      <alignment horizontal="center" vertical="center" wrapText="1"/>
    </xf>
    <xf numFmtId="0" fontId="60" fillId="29" borderId="0" xfId="55" applyFont="1" applyFill="1" applyAlignment="1">
      <alignment horizontal="left" vertical="center"/>
    </xf>
    <xf numFmtId="0" fontId="56" fillId="29" borderId="0" xfId="55" applyFont="1" applyFill="1" applyAlignment="1">
      <alignment horizontal="left" vertical="center"/>
    </xf>
    <xf numFmtId="0" fontId="65" fillId="29" borderId="0" xfId="55" applyFont="1" applyFill="1" applyAlignment="1">
      <alignment vertical="top"/>
    </xf>
    <xf numFmtId="0" fontId="65" fillId="29" borderId="0" xfId="55" applyFont="1" applyFill="1" applyAlignment="1">
      <alignment vertical="top" wrapText="1"/>
    </xf>
    <xf numFmtId="0" fontId="65" fillId="29" borderId="0" xfId="55" applyFont="1" applyFill="1" applyAlignment="1">
      <alignment wrapText="1"/>
    </xf>
    <xf numFmtId="0" fontId="56" fillId="29" borderId="0" xfId="55" applyFont="1" applyFill="1" applyAlignment="1">
      <alignment vertical="top" wrapText="1"/>
    </xf>
    <xf numFmtId="0" fontId="74" fillId="29" borderId="0" xfId="55" applyFont="1" applyFill="1" applyAlignment="1">
      <alignment horizontal="center" vertical="center"/>
    </xf>
    <xf numFmtId="0" fontId="56" fillId="29" borderId="29" xfId="55" applyFont="1" applyFill="1" applyBorder="1"/>
    <xf numFmtId="0" fontId="56" fillId="29" borderId="30" xfId="55" applyFont="1" applyFill="1" applyBorder="1"/>
    <xf numFmtId="0" fontId="56" fillId="29" borderId="31" xfId="55" applyFont="1" applyFill="1" applyBorder="1"/>
    <xf numFmtId="0" fontId="59" fillId="29" borderId="25" xfId="55" applyFont="1" applyFill="1" applyBorder="1"/>
    <xf numFmtId="2" fontId="57" fillId="29" borderId="25" xfId="55" applyNumberFormat="1" applyFont="1" applyFill="1" applyBorder="1" applyAlignment="1">
      <alignment horizontal="right"/>
    </xf>
    <xf numFmtId="0" fontId="61" fillId="29" borderId="36" xfId="55" applyFont="1" applyFill="1" applyBorder="1"/>
    <xf numFmtId="0" fontId="56" fillId="29" borderId="36" xfId="55" applyFont="1" applyFill="1" applyBorder="1"/>
    <xf numFmtId="164" fontId="62" fillId="29" borderId="0" xfId="55" applyNumberFormat="1" applyFont="1" applyFill="1" applyAlignment="1">
      <alignment horizontal="left"/>
    </xf>
    <xf numFmtId="0" fontId="56" fillId="29" borderId="0" xfId="55" applyFont="1" applyFill="1" applyAlignment="1">
      <alignment horizontal="left"/>
    </xf>
    <xf numFmtId="164" fontId="57" fillId="29" borderId="0" xfId="55" applyNumberFormat="1" applyFont="1" applyFill="1" applyAlignment="1">
      <alignment horizontal="center"/>
    </xf>
    <xf numFmtId="3" fontId="57" fillId="29" borderId="0" xfId="55" applyNumberFormat="1" applyFont="1" applyFill="1"/>
    <xf numFmtId="2" fontId="57" fillId="29" borderId="25" xfId="55" applyNumberFormat="1" applyFont="1" applyFill="1" applyBorder="1" applyAlignment="1">
      <alignment horizontal="right" vertical="center"/>
    </xf>
    <xf numFmtId="3" fontId="61" fillId="29" borderId="0" xfId="55" applyNumberFormat="1" applyFont="1" applyFill="1" applyAlignment="1">
      <alignment horizontal="left"/>
    </xf>
    <xf numFmtId="3" fontId="57" fillId="29" borderId="0" xfId="55" applyNumberFormat="1" applyFont="1" applyFill="1" applyAlignment="1">
      <alignment horizontal="left"/>
    </xf>
    <xf numFmtId="0" fontId="57" fillId="29" borderId="0" xfId="55" applyFont="1" applyFill="1" applyAlignment="1">
      <alignment horizontal="left"/>
    </xf>
    <xf numFmtId="0" fontId="75" fillId="29" borderId="20" xfId="55" applyFont="1" applyFill="1" applyBorder="1" applyAlignment="1" applyProtection="1">
      <alignment horizontal="left"/>
      <protection locked="0"/>
    </xf>
    <xf numFmtId="0" fontId="57" fillId="29" borderId="0" xfId="55" applyFont="1" applyFill="1" applyAlignment="1">
      <alignment horizontal="left" vertical="center"/>
    </xf>
    <xf numFmtId="164" fontId="57" fillId="29" borderId="0" xfId="55" applyNumberFormat="1" applyFont="1" applyFill="1" applyAlignment="1">
      <alignment horizontal="center" vertical="center"/>
    </xf>
    <xf numFmtId="0" fontId="62" fillId="29" borderId="0" xfId="0" applyFont="1" applyFill="1"/>
    <xf numFmtId="0" fontId="73" fillId="29" borderId="0" xfId="0" applyFont="1" applyFill="1"/>
    <xf numFmtId="3" fontId="62" fillId="29" borderId="0" xfId="0" applyNumberFormat="1" applyFont="1" applyFill="1"/>
    <xf numFmtId="3" fontId="73" fillId="29" borderId="0" xfId="0" applyNumberFormat="1" applyFont="1" applyFill="1"/>
    <xf numFmtId="0" fontId="59" fillId="29" borderId="0" xfId="0" applyFont="1" applyFill="1"/>
    <xf numFmtId="3" fontId="62" fillId="29" borderId="0" xfId="0" applyNumberFormat="1" applyFont="1" applyFill="1" applyAlignment="1">
      <alignment horizontal="left"/>
    </xf>
    <xf numFmtId="0" fontId="62" fillId="29" borderId="0" xfId="0" applyFont="1" applyFill="1" applyAlignment="1">
      <alignment vertical="center"/>
    </xf>
    <xf numFmtId="0" fontId="73" fillId="29" borderId="0" xfId="0" applyFont="1" applyFill="1" applyAlignment="1">
      <alignment vertical="center"/>
    </xf>
    <xf numFmtId="0" fontId="56" fillId="29" borderId="35" xfId="55" applyFont="1" applyFill="1" applyBorder="1"/>
    <xf numFmtId="0" fontId="56" fillId="29" borderId="37" xfId="55" applyFont="1" applyFill="1" applyBorder="1"/>
    <xf numFmtId="0" fontId="78" fillId="30" borderId="0" xfId="0" applyFont="1" applyFill="1"/>
    <xf numFmtId="0" fontId="61" fillId="0" borderId="9" xfId="0" applyFont="1" applyBorder="1" applyAlignment="1" applyProtection="1">
      <alignment horizontal="center"/>
      <protection locked="0"/>
    </xf>
    <xf numFmtId="0" fontId="31" fillId="32" borderId="0" xfId="0" applyFont="1" applyFill="1" applyAlignment="1">
      <alignment horizontal="left" vertical="center" wrapText="1"/>
    </xf>
    <xf numFmtId="0" fontId="27" fillId="32" borderId="0" xfId="0" applyFont="1" applyFill="1" applyAlignment="1">
      <alignment horizontal="center"/>
    </xf>
    <xf numFmtId="0" fontId="80" fillId="29" borderId="0" xfId="0" applyFont="1" applyFill="1"/>
    <xf numFmtId="0" fontId="81" fillId="32" borderId="0" xfId="0" applyFont="1" applyFill="1"/>
    <xf numFmtId="0" fontId="80" fillId="32" borderId="0" xfId="0" applyFont="1" applyFill="1"/>
    <xf numFmtId="0" fontId="82" fillId="29" borderId="0" xfId="0" applyFont="1" applyFill="1"/>
    <xf numFmtId="0" fontId="83" fillId="32" borderId="0" xfId="0" applyFont="1" applyFill="1"/>
    <xf numFmtId="0" fontId="82" fillId="32" borderId="0" xfId="0" applyFont="1" applyFill="1"/>
    <xf numFmtId="0" fontId="27" fillId="32" borderId="0" xfId="0" applyFont="1" applyFill="1" applyAlignment="1">
      <alignment vertical="center"/>
    </xf>
    <xf numFmtId="3" fontId="27" fillId="32" borderId="0" xfId="0" applyNumberFormat="1" applyFont="1" applyFill="1" applyAlignment="1">
      <alignment horizontal="center" vertical="center"/>
    </xf>
    <xf numFmtId="0" fontId="27" fillId="32" borderId="20" xfId="0" applyFont="1" applyFill="1" applyBorder="1" applyAlignment="1">
      <alignment horizontal="center"/>
    </xf>
    <xf numFmtId="3" fontId="14" fillId="34" borderId="20" xfId="0" applyNumberFormat="1" applyFont="1" applyFill="1" applyBorder="1" applyAlignment="1">
      <alignment horizontal="left"/>
    </xf>
    <xf numFmtId="0" fontId="14" fillId="34" borderId="20" xfId="0" applyFont="1" applyFill="1" applyBorder="1"/>
    <xf numFmtId="0" fontId="47" fillId="34" borderId="40" xfId="0" applyFont="1" applyFill="1" applyBorder="1" applyAlignment="1">
      <alignment vertical="top"/>
    </xf>
    <xf numFmtId="3" fontId="47" fillId="34" borderId="40" xfId="0" applyNumberFormat="1" applyFont="1" applyFill="1" applyBorder="1" applyAlignment="1">
      <alignment horizontal="center" vertical="top"/>
    </xf>
    <xf numFmtId="4" fontId="14" fillId="34" borderId="20" xfId="0" applyNumberFormat="1" applyFont="1" applyFill="1" applyBorder="1" applyAlignment="1">
      <alignment horizontal="center"/>
    </xf>
    <xf numFmtId="2" fontId="14" fillId="34" borderId="20" xfId="0" applyNumberFormat="1" applyFont="1" applyFill="1" applyBorder="1" applyAlignment="1">
      <alignment horizontal="center"/>
    </xf>
    <xf numFmtId="0" fontId="31" fillId="32" borderId="20" xfId="0" applyFont="1" applyFill="1" applyBorder="1" applyAlignment="1">
      <alignment horizontal="left"/>
    </xf>
    <xf numFmtId="0" fontId="31" fillId="32" borderId="20" xfId="0" applyFont="1" applyFill="1" applyBorder="1"/>
    <xf numFmtId="3" fontId="31" fillId="32" borderId="20" xfId="0" applyNumberFormat="1" applyFont="1" applyFill="1" applyBorder="1" applyAlignment="1">
      <alignment horizontal="center"/>
    </xf>
    <xf numFmtId="0" fontId="31" fillId="34" borderId="0" xfId="0" applyFont="1" applyFill="1" applyAlignment="1">
      <alignment vertical="center"/>
    </xf>
    <xf numFmtId="3" fontId="31" fillId="34" borderId="0" xfId="0" applyNumberFormat="1" applyFont="1" applyFill="1" applyAlignment="1">
      <alignment horizontal="center" vertical="center"/>
    </xf>
    <xf numFmtId="0" fontId="31" fillId="34" borderId="0" xfId="0" applyFont="1" applyFill="1" applyAlignment="1">
      <alignment horizontal="left"/>
    </xf>
    <xf numFmtId="0" fontId="31" fillId="34" borderId="0" xfId="0" applyFont="1" applyFill="1"/>
    <xf numFmtId="3" fontId="31" fillId="34" borderId="0" xfId="0" applyNumberFormat="1" applyFont="1" applyFill="1" applyAlignment="1">
      <alignment horizontal="center"/>
    </xf>
    <xf numFmtId="0" fontId="14" fillId="32" borderId="20" xfId="0" applyFont="1" applyFill="1" applyBorder="1" applyAlignment="1">
      <alignment horizontal="center"/>
    </xf>
    <xf numFmtId="1" fontId="62" fillId="32" borderId="9" xfId="0" applyNumberFormat="1" applyFont="1" applyFill="1" applyBorder="1"/>
    <xf numFmtId="0" fontId="56" fillId="29" borderId="25" xfId="55" applyFont="1" applyFill="1" applyBorder="1" applyAlignment="1">
      <alignment horizontal="right"/>
    </xf>
    <xf numFmtId="0" fontId="14" fillId="34" borderId="20" xfId="0" applyFont="1" applyFill="1" applyBorder="1" applyAlignment="1">
      <alignment horizontal="left"/>
    </xf>
    <xf numFmtId="4" fontId="48" fillId="32" borderId="20" xfId="0" applyNumberFormat="1" applyFont="1" applyFill="1" applyBorder="1" applyAlignment="1">
      <alignment horizontal="center"/>
    </xf>
    <xf numFmtId="0" fontId="31" fillId="34" borderId="40" xfId="0" applyFont="1" applyFill="1" applyBorder="1"/>
    <xf numFmtId="3" fontId="31" fillId="34" borderId="40" xfId="0" applyNumberFormat="1" applyFont="1" applyFill="1" applyBorder="1" applyAlignment="1">
      <alignment horizontal="center"/>
    </xf>
    <xf numFmtId="0" fontId="85" fillId="32" borderId="0" xfId="0" applyFont="1" applyFill="1"/>
    <xf numFmtId="0" fontId="85" fillId="29" borderId="0" xfId="0" applyFont="1" applyFill="1"/>
    <xf numFmtId="0" fontId="14" fillId="32" borderId="40" xfId="0" applyFont="1" applyFill="1" applyBorder="1"/>
    <xf numFmtId="3" fontId="14" fillId="32" borderId="40" xfId="0" applyNumberFormat="1" applyFont="1" applyFill="1" applyBorder="1" applyAlignment="1">
      <alignment horizontal="center"/>
    </xf>
    <xf numFmtId="2" fontId="14" fillId="32" borderId="0" xfId="0" applyNumberFormat="1" applyFont="1" applyFill="1"/>
    <xf numFmtId="10" fontId="14" fillId="29" borderId="9" xfId="54" applyNumberFormat="1" applyFont="1" applyFill="1" applyBorder="1" applyAlignment="1" applyProtection="1">
      <alignment horizontal="center"/>
      <protection locked="0"/>
    </xf>
    <xf numFmtId="0" fontId="87" fillId="29" borderId="0" xfId="0" applyFont="1" applyFill="1"/>
    <xf numFmtId="0" fontId="88" fillId="29" borderId="0" xfId="0" applyFont="1" applyFill="1"/>
    <xf numFmtId="0" fontId="71" fillId="29" borderId="0" xfId="31" applyFont="1" applyFill="1" applyAlignment="1" applyProtection="1">
      <alignment horizontal="left"/>
    </xf>
    <xf numFmtId="0" fontId="38" fillId="29" borderId="0" xfId="31" applyFont="1" applyFill="1" applyAlignment="1" applyProtection="1"/>
    <xf numFmtId="0" fontId="64" fillId="29" borderId="9" xfId="55" applyFont="1" applyFill="1" applyBorder="1" applyAlignment="1">
      <alignment horizontal="right"/>
    </xf>
    <xf numFmtId="0" fontId="61" fillId="0" borderId="0" xfId="58" applyFont="1"/>
    <xf numFmtId="0" fontId="57" fillId="0" borderId="0" xfId="58" applyFont="1" applyAlignment="1">
      <alignment horizontal="center"/>
    </xf>
    <xf numFmtId="0" fontId="57" fillId="0" borderId="0" xfId="58" applyFont="1" applyAlignment="1">
      <alignment horizontal="right"/>
    </xf>
    <xf numFmtId="2" fontId="57" fillId="0" borderId="0" xfId="58" applyNumberFormat="1" applyFont="1" applyAlignment="1">
      <alignment horizontal="center"/>
    </xf>
    <xf numFmtId="0" fontId="90" fillId="29" borderId="0" xfId="31" applyFont="1" applyFill="1" applyAlignment="1" applyProtection="1">
      <alignment horizontal="left" vertical="top" wrapText="1"/>
    </xf>
    <xf numFmtId="0" fontId="71" fillId="29" borderId="0" xfId="31" applyFont="1" applyFill="1" applyAlignment="1" applyProtection="1">
      <alignment horizontal="right"/>
    </xf>
    <xf numFmtId="0" fontId="71" fillId="0" borderId="0" xfId="31" applyFont="1" applyAlignment="1" applyProtection="1">
      <alignment horizontal="right"/>
    </xf>
    <xf numFmtId="0" fontId="61" fillId="0" borderId="0" xfId="58" applyFont="1" applyAlignment="1">
      <alignment wrapText="1"/>
    </xf>
    <xf numFmtId="0" fontId="46" fillId="28" borderId="40" xfId="0" applyFont="1" applyFill="1" applyBorder="1" applyAlignment="1">
      <alignment horizontal="center"/>
    </xf>
    <xf numFmtId="164" fontId="62" fillId="29" borderId="40" xfId="55" applyNumberFormat="1" applyFont="1" applyFill="1" applyBorder="1" applyAlignment="1">
      <alignment horizontal="left"/>
    </xf>
    <xf numFmtId="0" fontId="56" fillId="29" borderId="40" xfId="55" applyFont="1" applyFill="1" applyBorder="1" applyAlignment="1">
      <alignment horizontal="left"/>
    </xf>
    <xf numFmtId="0" fontId="56" fillId="29" borderId="0" xfId="55" applyFont="1" applyFill="1" applyAlignment="1">
      <alignment horizontal="left" wrapText="1"/>
    </xf>
    <xf numFmtId="0" fontId="56" fillId="29" borderId="0" xfId="55" applyFont="1" applyFill="1" applyAlignment="1">
      <alignment wrapText="1"/>
    </xf>
    <xf numFmtId="0" fontId="0" fillId="0" borderId="0" xfId="0" applyAlignment="1">
      <alignment wrapText="1"/>
    </xf>
    <xf numFmtId="0" fontId="0" fillId="0" borderId="39" xfId="0" applyBorder="1" applyAlignment="1">
      <alignment wrapText="1"/>
    </xf>
    <xf numFmtId="0" fontId="56" fillId="29" borderId="0" xfId="55" applyFont="1" applyFill="1" applyAlignment="1">
      <alignment horizontal="left" wrapText="1"/>
    </xf>
    <xf numFmtId="0" fontId="38" fillId="29" borderId="0" xfId="55" applyFont="1" applyFill="1" applyAlignment="1">
      <alignment horizontal="left"/>
    </xf>
    <xf numFmtId="0" fontId="56" fillId="29" borderId="0" xfId="55" applyFont="1" applyFill="1" applyAlignment="1">
      <alignment horizontal="left" vertical="top" wrapText="1"/>
    </xf>
    <xf numFmtId="0" fontId="56" fillId="29" borderId="0" xfId="0" applyFont="1" applyFill="1" applyAlignment="1">
      <alignment horizontal="left" vertical="top" wrapText="1"/>
    </xf>
    <xf numFmtId="0" fontId="56" fillId="29" borderId="0" xfId="0" applyFont="1" applyFill="1" applyAlignment="1">
      <alignment horizontal="left"/>
    </xf>
    <xf numFmtId="0" fontId="56" fillId="29" borderId="0" xfId="0" applyFont="1" applyFill="1" applyAlignment="1">
      <alignment horizontal="left" vertical="center" wrapText="1"/>
    </xf>
    <xf numFmtId="0" fontId="69" fillId="29" borderId="0" xfId="0" applyFont="1" applyFill="1" applyAlignment="1">
      <alignment horizontal="left" vertical="top" wrapText="1"/>
    </xf>
    <xf numFmtId="0" fontId="70" fillId="29" borderId="0" xfId="0" applyFont="1" applyFill="1" applyAlignment="1">
      <alignment horizontal="left" vertical="top" wrapText="1"/>
    </xf>
    <xf numFmtId="0" fontId="64" fillId="29" borderId="0" xfId="0" applyFont="1" applyFill="1" applyAlignment="1">
      <alignment horizontal="left" vertical="top" wrapText="1"/>
    </xf>
    <xf numFmtId="0" fontId="37" fillId="28" borderId="0" xfId="31" applyFont="1" applyFill="1" applyAlignment="1" applyProtection="1">
      <alignment horizontal="center" vertical="center"/>
    </xf>
    <xf numFmtId="0" fontId="38" fillId="29" borderId="0" xfId="0" applyFont="1" applyFill="1" applyAlignment="1">
      <alignment horizontal="left"/>
    </xf>
    <xf numFmtId="0" fontId="56" fillId="29" borderId="0" xfId="0" applyFont="1" applyFill="1" applyAlignment="1">
      <alignment horizontal="left" wrapText="1"/>
    </xf>
    <xf numFmtId="0" fontId="64" fillId="29" borderId="0" xfId="0" applyFont="1" applyFill="1" applyAlignment="1">
      <alignment horizontal="left" vertical="center" wrapText="1"/>
    </xf>
    <xf numFmtId="0" fontId="56" fillId="0" borderId="0" xfId="0" applyFont="1" applyAlignment="1">
      <alignment horizontal="left" vertical="top" wrapText="1"/>
    </xf>
    <xf numFmtId="0" fontId="63" fillId="29" borderId="0" xfId="31" applyFont="1" applyFill="1" applyAlignment="1" applyProtection="1">
      <alignment vertical="top" wrapText="1"/>
    </xf>
    <xf numFmtId="0" fontId="56" fillId="0" borderId="0" xfId="0" applyFont="1" applyAlignment="1">
      <alignment vertical="top" wrapText="1"/>
    </xf>
    <xf numFmtId="0" fontId="37" fillId="28" borderId="0" xfId="31" applyFont="1" applyFill="1" applyBorder="1" applyAlignment="1" applyProtection="1">
      <alignment horizontal="center" vertical="center"/>
    </xf>
    <xf numFmtId="0" fontId="27" fillId="32" borderId="0" xfId="0" applyFont="1" applyFill="1" applyAlignment="1">
      <alignment horizontal="left" vertical="center" wrapText="1"/>
    </xf>
    <xf numFmtId="0" fontId="31" fillId="34" borderId="0" xfId="0" applyFont="1" applyFill="1" applyAlignment="1">
      <alignment horizontal="left" vertical="center" wrapText="1"/>
    </xf>
    <xf numFmtId="0" fontId="32" fillId="28" borderId="0" xfId="0" applyFont="1" applyFill="1" applyAlignment="1">
      <alignment horizontal="left" vertical="center" wrapText="1"/>
    </xf>
    <xf numFmtId="0" fontId="32" fillId="28" borderId="0" xfId="0" applyFont="1" applyFill="1" applyAlignment="1">
      <alignment horizontal="left"/>
    </xf>
    <xf numFmtId="0" fontId="48" fillId="32" borderId="20" xfId="0" applyFont="1" applyFill="1" applyBorder="1" applyAlignment="1">
      <alignment horizontal="left"/>
    </xf>
    <xf numFmtId="3" fontId="48" fillId="32" borderId="0" xfId="0" applyNumberFormat="1" applyFont="1" applyFill="1" applyAlignment="1">
      <alignment horizontal="left"/>
    </xf>
    <xf numFmtId="0" fontId="48" fillId="32" borderId="0" xfId="0" applyFont="1" applyFill="1" applyAlignment="1">
      <alignment horizontal="left"/>
    </xf>
    <xf numFmtId="0" fontId="31" fillId="32" borderId="20" xfId="0" applyFont="1" applyFill="1" applyBorder="1" applyAlignment="1">
      <alignment horizontal="left"/>
    </xf>
    <xf numFmtId="0" fontId="14" fillId="32" borderId="20" xfId="0" applyFont="1" applyFill="1" applyBorder="1" applyAlignment="1">
      <alignment horizontal="left"/>
    </xf>
    <xf numFmtId="0" fontId="14" fillId="32" borderId="0" xfId="0" applyFont="1" applyFill="1" applyAlignment="1">
      <alignment horizontal="left"/>
    </xf>
    <xf numFmtId="0" fontId="62" fillId="32" borderId="9" xfId="0" applyFont="1" applyFill="1" applyBorder="1" applyAlignment="1">
      <alignment horizontal="left" vertical="center" wrapText="1"/>
    </xf>
    <xf numFmtId="0" fontId="54" fillId="32" borderId="0" xfId="0" applyFont="1" applyFill="1" applyAlignment="1">
      <alignment horizontal="left" vertical="center" wrapText="1"/>
    </xf>
    <xf numFmtId="0" fontId="27" fillId="32" borderId="0" xfId="0" applyFont="1" applyFill="1" applyAlignment="1">
      <alignment horizontal="center" vertical="center" wrapText="1"/>
    </xf>
    <xf numFmtId="0" fontId="32" fillId="28" borderId="0" xfId="0" applyFont="1" applyFill="1" applyAlignment="1">
      <alignment horizontal="left" wrapText="1"/>
    </xf>
    <xf numFmtId="0" fontId="46" fillId="28" borderId="0" xfId="0" applyFont="1" applyFill="1" applyAlignment="1">
      <alignment horizontal="left"/>
    </xf>
    <xf numFmtId="0" fontId="31" fillId="32" borderId="0" xfId="0" applyFont="1" applyFill="1" applyAlignment="1">
      <alignment horizontal="left"/>
    </xf>
    <xf numFmtId="0" fontId="47" fillId="34" borderId="40" xfId="0" applyFont="1" applyFill="1" applyBorder="1" applyAlignment="1">
      <alignment horizontal="left" vertical="top" wrapText="1"/>
    </xf>
    <xf numFmtId="0" fontId="32" fillId="28" borderId="0" xfId="0" applyFont="1" applyFill="1" applyAlignment="1">
      <alignment horizontal="center"/>
    </xf>
    <xf numFmtId="0" fontId="47" fillId="32" borderId="0" xfId="0" applyFont="1" applyFill="1" applyAlignment="1">
      <alignment horizontal="left"/>
    </xf>
    <xf numFmtId="3" fontId="31" fillId="34" borderId="40" xfId="0" applyNumberFormat="1" applyFont="1" applyFill="1" applyBorder="1" applyAlignment="1">
      <alignment horizontal="left"/>
    </xf>
    <xf numFmtId="0" fontId="27" fillId="32" borderId="0" xfId="0" applyFont="1" applyFill="1" applyAlignment="1">
      <alignment horizontal="left"/>
    </xf>
    <xf numFmtId="0" fontId="27" fillId="32" borderId="0" xfId="0" applyFont="1" applyFill="1" applyAlignment="1">
      <alignment horizontal="center"/>
    </xf>
    <xf numFmtId="0" fontId="73" fillId="32" borderId="9" xfId="0" applyFont="1" applyFill="1" applyBorder="1" applyAlignment="1">
      <alignment horizontal="left" vertical="center" wrapText="1"/>
    </xf>
    <xf numFmtId="0" fontId="37" fillId="31" borderId="23" xfId="0" applyFont="1" applyFill="1" applyBorder="1" applyAlignment="1">
      <alignment horizontal="left" vertical="center" wrapText="1"/>
    </xf>
    <xf numFmtId="0" fontId="14" fillId="32" borderId="20" xfId="0" applyFont="1" applyFill="1" applyBorder="1" applyAlignment="1">
      <alignment horizontal="center"/>
    </xf>
    <xf numFmtId="0" fontId="84" fillId="32" borderId="28" xfId="0" applyFont="1" applyFill="1" applyBorder="1" applyAlignment="1">
      <alignment horizontal="left"/>
    </xf>
    <xf numFmtId="0" fontId="84" fillId="32" borderId="22" xfId="0" applyFont="1" applyFill="1" applyBorder="1" applyAlignment="1">
      <alignment horizontal="left"/>
    </xf>
    <xf numFmtId="0" fontId="84" fillId="32" borderId="27" xfId="0" applyFont="1" applyFill="1" applyBorder="1" applyAlignment="1">
      <alignment horizontal="left"/>
    </xf>
    <xf numFmtId="0" fontId="51" fillId="32" borderId="0" xfId="0" applyFont="1" applyFill="1" applyAlignment="1">
      <alignment horizontal="left"/>
    </xf>
    <xf numFmtId="0" fontId="62" fillId="32" borderId="0" xfId="0" applyFont="1" applyFill="1" applyAlignment="1">
      <alignment horizontal="left"/>
    </xf>
    <xf numFmtId="0" fontId="62" fillId="32" borderId="9" xfId="0" applyFont="1" applyFill="1" applyBorder="1" applyAlignment="1">
      <alignment horizontal="left"/>
    </xf>
    <xf numFmtId="3" fontId="62" fillId="32" borderId="9" xfId="0" applyNumberFormat="1" applyFont="1" applyFill="1" applyBorder="1" applyAlignment="1">
      <alignment horizontal="left"/>
    </xf>
    <xf numFmtId="0" fontId="73" fillId="32" borderId="9" xfId="0" applyFont="1" applyFill="1" applyBorder="1" applyAlignment="1">
      <alignment horizontal="left"/>
    </xf>
    <xf numFmtId="3" fontId="62" fillId="32" borderId="28" xfId="0" applyNumberFormat="1" applyFont="1" applyFill="1" applyBorder="1" applyAlignment="1">
      <alignment horizontal="center"/>
    </xf>
    <xf numFmtId="3" fontId="62" fillId="32" borderId="27" xfId="0" applyNumberFormat="1" applyFont="1" applyFill="1" applyBorder="1" applyAlignment="1">
      <alignment horizontal="center"/>
    </xf>
    <xf numFmtId="3" fontId="62" fillId="32" borderId="22" xfId="0" applyNumberFormat="1" applyFont="1" applyFill="1" applyBorder="1" applyAlignment="1">
      <alignment horizontal="center"/>
    </xf>
    <xf numFmtId="0" fontId="37" fillId="28" borderId="0" xfId="0" applyFont="1" applyFill="1" applyAlignment="1">
      <alignment horizontal="center" vertical="center"/>
    </xf>
    <xf numFmtId="0" fontId="14" fillId="32" borderId="0" xfId="0" applyFont="1" applyFill="1" applyAlignment="1">
      <alignment horizontal="center"/>
    </xf>
    <xf numFmtId="0" fontId="33" fillId="32" borderId="0" xfId="0" applyFont="1" applyFill="1" applyAlignment="1">
      <alignment horizontal="left"/>
    </xf>
    <xf numFmtId="0" fontId="73" fillId="32" borderId="0" xfId="0" applyFont="1" applyFill="1" applyAlignment="1">
      <alignment horizontal="right"/>
    </xf>
    <xf numFmtId="0" fontId="59" fillId="29" borderId="9" xfId="0" applyFont="1" applyFill="1" applyBorder="1" applyAlignment="1" applyProtection="1">
      <alignment horizontal="left"/>
      <protection locked="0"/>
    </xf>
    <xf numFmtId="49" fontId="59" fillId="29" borderId="9" xfId="0" applyNumberFormat="1" applyFont="1" applyFill="1" applyBorder="1" applyAlignment="1" applyProtection="1">
      <alignment horizontal="left"/>
      <protection locked="0"/>
    </xf>
    <xf numFmtId="0" fontId="62" fillId="29" borderId="28" xfId="0" applyFont="1" applyFill="1" applyBorder="1" applyAlignment="1" applyProtection="1">
      <alignment horizontal="center"/>
      <protection locked="0"/>
    </xf>
    <xf numFmtId="0" fontId="62" fillId="29" borderId="22" xfId="0" applyFont="1" applyFill="1" applyBorder="1" applyAlignment="1" applyProtection="1">
      <alignment horizontal="center"/>
      <protection locked="0"/>
    </xf>
    <xf numFmtId="0" fontId="62" fillId="29" borderId="27" xfId="0" applyFont="1" applyFill="1" applyBorder="1" applyAlignment="1" applyProtection="1">
      <alignment horizontal="center"/>
      <protection locked="0"/>
    </xf>
    <xf numFmtId="0" fontId="56" fillId="29" borderId="22" xfId="0" applyFont="1" applyFill="1" applyBorder="1" applyAlignment="1">
      <alignment horizontal="left" vertical="center" wrapText="1"/>
    </xf>
    <xf numFmtId="0" fontId="56" fillId="29" borderId="22" xfId="0" applyFont="1" applyFill="1" applyBorder="1" applyAlignment="1">
      <alignment horizontal="left" vertical="top" wrapText="1"/>
    </xf>
    <xf numFmtId="0" fontId="65" fillId="33" borderId="0" xfId="0" applyFont="1" applyFill="1" applyAlignment="1">
      <alignment horizontal="left"/>
    </xf>
    <xf numFmtId="0" fontId="56" fillId="0" borderId="22" xfId="0" applyFont="1" applyBorder="1" applyAlignment="1">
      <alignment horizontal="left" vertical="top" wrapText="1"/>
    </xf>
    <xf numFmtId="0" fontId="56" fillId="29" borderId="0" xfId="0" applyFont="1" applyFill="1" applyAlignment="1">
      <alignment vertical="top" wrapText="1"/>
    </xf>
    <xf numFmtId="0" fontId="56" fillId="29" borderId="39" xfId="0" applyFont="1" applyFill="1" applyBorder="1" applyAlignment="1">
      <alignment vertical="top" wrapText="1"/>
    </xf>
    <xf numFmtId="0" fontId="66" fillId="29" borderId="22" xfId="0" applyFont="1" applyFill="1" applyBorder="1" applyAlignment="1">
      <alignment vertical="top"/>
    </xf>
    <xf numFmtId="0" fontId="66" fillId="29" borderId="20" xfId="0" applyFont="1" applyFill="1" applyBorder="1" applyAlignment="1">
      <alignment vertical="top"/>
    </xf>
    <xf numFmtId="0" fontId="65" fillId="33" borderId="0" xfId="0" applyFont="1" applyFill="1" applyAlignment="1">
      <alignment horizontal="left" vertical="top" wrapText="1"/>
    </xf>
    <xf numFmtId="0" fontId="56" fillId="29" borderId="22" xfId="0" applyFont="1" applyFill="1" applyBorder="1" applyAlignment="1">
      <alignment horizontal="left" wrapText="1"/>
    </xf>
    <xf numFmtId="0" fontId="56" fillId="29" borderId="20" xfId="0" applyFont="1" applyFill="1" applyBorder="1" applyAlignment="1">
      <alignment horizontal="left" vertical="top" wrapText="1"/>
    </xf>
    <xf numFmtId="0" fontId="56" fillId="29" borderId="20" xfId="0" applyFont="1" applyFill="1" applyBorder="1" applyAlignment="1">
      <alignment horizontal="left" vertical="center" wrapText="1"/>
    </xf>
    <xf numFmtId="0" fontId="56" fillId="29" borderId="25" xfId="55" applyFont="1" applyFill="1" applyBorder="1" applyAlignment="1">
      <alignment horizontal="right"/>
    </xf>
    <xf numFmtId="0" fontId="56" fillId="29" borderId="0" xfId="55" applyFont="1" applyFill="1" applyAlignment="1">
      <alignment horizontal="right"/>
    </xf>
    <xf numFmtId="0" fontId="56" fillId="29" borderId="20" xfId="55" applyFont="1" applyFill="1" applyBorder="1" applyAlignment="1">
      <alignment horizontal="left"/>
    </xf>
    <xf numFmtId="0" fontId="57" fillId="29" borderId="25" xfId="55" applyFont="1" applyFill="1" applyBorder="1" applyAlignment="1">
      <alignment horizontal="right"/>
    </xf>
    <xf numFmtId="0" fontId="57" fillId="29" borderId="0" xfId="55" applyFont="1" applyFill="1" applyAlignment="1">
      <alignment horizontal="right"/>
    </xf>
    <xf numFmtId="0" fontId="61" fillId="29" borderId="0" xfId="55" applyFont="1" applyFill="1" applyAlignment="1">
      <alignment horizontal="center"/>
    </xf>
    <xf numFmtId="0" fontId="61" fillId="29" borderId="32" xfId="55" applyFont="1" applyFill="1" applyBorder="1" applyAlignment="1">
      <alignment horizontal="center"/>
    </xf>
    <xf numFmtId="0" fontId="58" fillId="29" borderId="20" xfId="55" applyFont="1" applyFill="1" applyBorder="1" applyAlignment="1">
      <alignment horizontal="center" vertical="center"/>
    </xf>
    <xf numFmtId="0" fontId="58" fillId="29" borderId="34" xfId="55" applyFont="1" applyFill="1" applyBorder="1" applyAlignment="1">
      <alignment horizontal="center" vertical="center"/>
    </xf>
    <xf numFmtId="0" fontId="57" fillId="29" borderId="0" xfId="55" applyFont="1" applyFill="1" applyAlignment="1">
      <alignment horizontal="center"/>
    </xf>
    <xf numFmtId="0" fontId="57" fillId="29" borderId="32" xfId="55" applyFont="1" applyFill="1" applyBorder="1" applyAlignment="1">
      <alignment horizontal="center"/>
    </xf>
    <xf numFmtId="3" fontId="58" fillId="29" borderId="0" xfId="55" applyNumberFormat="1" applyFont="1" applyFill="1" applyAlignment="1">
      <alignment horizontal="center"/>
    </xf>
    <xf numFmtId="3" fontId="58" fillId="29" borderId="32" xfId="55" applyNumberFormat="1" applyFont="1" applyFill="1" applyBorder="1" applyAlignment="1">
      <alignment horizontal="center"/>
    </xf>
    <xf numFmtId="3" fontId="61" fillId="29" borderId="0" xfId="55" applyNumberFormat="1" applyFont="1" applyFill="1" applyAlignment="1">
      <alignment horizontal="center"/>
    </xf>
    <xf numFmtId="3" fontId="58" fillId="29" borderId="20" xfId="55" applyNumberFormat="1" applyFont="1" applyFill="1" applyBorder="1" applyAlignment="1">
      <alignment horizontal="center"/>
    </xf>
    <xf numFmtId="3" fontId="58" fillId="29" borderId="34" xfId="55" applyNumberFormat="1" applyFont="1" applyFill="1" applyBorder="1" applyAlignment="1">
      <alignment horizontal="center"/>
    </xf>
    <xf numFmtId="0" fontId="33" fillId="29" borderId="0" xfId="55" applyFont="1" applyFill="1" applyAlignment="1">
      <alignment horizontal="center"/>
    </xf>
    <xf numFmtId="0" fontId="33" fillId="29" borderId="32" xfId="55" applyFont="1" applyFill="1" applyBorder="1" applyAlignment="1">
      <alignment horizontal="center"/>
    </xf>
    <xf numFmtId="0" fontId="61" fillId="0" borderId="28" xfId="58" applyFont="1" applyBorder="1" applyAlignment="1">
      <alignment horizontal="center" vertical="center" wrapText="1"/>
    </xf>
    <xf numFmtId="0" fontId="61" fillId="0" borderId="27" xfId="58" applyFont="1" applyBorder="1" applyAlignment="1">
      <alignment horizontal="center" vertical="center" wrapText="1"/>
    </xf>
    <xf numFmtId="0" fontId="56" fillId="29" borderId="0" xfId="55" applyFont="1" applyFill="1" applyAlignment="1">
      <alignment vertical="top" wrapText="1"/>
    </xf>
    <xf numFmtId="0" fontId="56" fillId="0" borderId="39" xfId="0" applyFont="1" applyBorder="1" applyAlignment="1">
      <alignment vertical="top" wrapText="1"/>
    </xf>
    <xf numFmtId="0" fontId="56" fillId="0" borderId="0" xfId="0" applyFont="1" applyAlignment="1">
      <alignment wrapText="1"/>
    </xf>
    <xf numFmtId="0" fontId="56" fillId="0" borderId="39" xfId="0" applyFont="1" applyBorder="1" applyAlignment="1">
      <alignment wrapText="1"/>
    </xf>
    <xf numFmtId="0" fontId="56" fillId="29" borderId="0" xfId="55" applyFont="1" applyFill="1" applyAlignment="1">
      <alignment horizontal="left" vertical="center" wrapText="1"/>
    </xf>
    <xf numFmtId="0" fontId="56" fillId="29" borderId="0" xfId="31" applyFont="1" applyFill="1" applyAlignment="1" applyProtection="1">
      <alignment horizontal="left" vertical="top" wrapText="1"/>
    </xf>
    <xf numFmtId="0" fontId="56" fillId="29" borderId="39" xfId="31" applyFont="1" applyFill="1" applyBorder="1" applyAlignment="1" applyProtection="1">
      <alignment horizontal="left" vertical="top" wrapText="1"/>
    </xf>
    <xf numFmtId="0" fontId="75" fillId="29" borderId="0" xfId="55" applyFont="1" applyFill="1" applyAlignment="1">
      <alignment horizontal="left" vertical="top" wrapText="1"/>
    </xf>
    <xf numFmtId="0" fontId="90" fillId="29" borderId="0" xfId="31" applyFont="1" applyFill="1" applyAlignment="1" applyProtection="1">
      <alignment horizontal="left" vertical="top" wrapText="1"/>
    </xf>
    <xf numFmtId="0" fontId="89" fillId="29" borderId="0" xfId="55" applyFont="1" applyFill="1" applyAlignment="1">
      <alignment horizontal="left" vertical="top" wrapText="1"/>
    </xf>
    <xf numFmtId="0" fontId="56" fillId="29" borderId="0" xfId="55" applyFont="1" applyFill="1" applyAlignment="1">
      <alignment horizontal="left"/>
    </xf>
    <xf numFmtId="0" fontId="56" fillId="29" borderId="22" xfId="55" applyFont="1" applyFill="1" applyBorder="1" applyAlignment="1" applyProtection="1">
      <alignment horizontal="left"/>
      <protection locked="0"/>
    </xf>
    <xf numFmtId="0" fontId="75" fillId="29" borderId="20" xfId="55" applyFont="1" applyFill="1" applyBorder="1" applyAlignment="1" applyProtection="1">
      <alignment horizontal="left"/>
      <protection locked="0"/>
    </xf>
    <xf numFmtId="0" fontId="57" fillId="29" borderId="20" xfId="55" applyFont="1" applyFill="1" applyBorder="1" applyAlignment="1" applyProtection="1">
      <alignment horizontal="left"/>
      <protection locked="0"/>
    </xf>
    <xf numFmtId="0" fontId="56" fillId="29" borderId="20" xfId="55" applyFont="1" applyFill="1" applyBorder="1" applyAlignment="1" applyProtection="1">
      <alignment horizontal="left"/>
      <protection locked="0"/>
    </xf>
    <xf numFmtId="0" fontId="62" fillId="29" borderId="38" xfId="55" applyFont="1" applyFill="1" applyBorder="1" applyAlignment="1" applyProtection="1">
      <alignment horizontal="left"/>
      <protection locked="0"/>
    </xf>
    <xf numFmtId="164" fontId="62" fillId="29" borderId="20" xfId="55" applyNumberFormat="1" applyFont="1" applyFill="1" applyBorder="1" applyAlignment="1" applyProtection="1">
      <alignment horizontal="left"/>
      <protection locked="0"/>
    </xf>
    <xf numFmtId="164" fontId="62" fillId="29" borderId="22" xfId="55" applyNumberFormat="1" applyFont="1" applyFill="1" applyBorder="1" applyAlignment="1" applyProtection="1">
      <alignment horizontal="left"/>
      <protection locked="0"/>
    </xf>
    <xf numFmtId="164" fontId="62" fillId="29" borderId="22" xfId="55" applyNumberFormat="1" applyFont="1" applyFill="1" applyBorder="1" applyAlignment="1" applyProtection="1">
      <alignment horizontal="left" vertical="center"/>
      <protection locked="0"/>
    </xf>
    <xf numFmtId="3" fontId="73" fillId="32" borderId="9" xfId="0" applyNumberFormat="1" applyFont="1" applyFill="1" applyBorder="1" applyAlignment="1"/>
    <xf numFmtId="0" fontId="37" fillId="28" borderId="0" xfId="0" applyFont="1" applyFill="1" applyAlignment="1"/>
    <xf numFmtId="0" fontId="66" fillId="29" borderId="20" xfId="0" applyFont="1" applyFill="1" applyBorder="1" applyAlignment="1"/>
    <xf numFmtId="0" fontId="56" fillId="29" borderId="20" xfId="0" applyFont="1" applyFill="1" applyBorder="1" applyAlignment="1"/>
    <xf numFmtId="0" fontId="56" fillId="29" borderId="22" xfId="0" applyFont="1" applyFill="1" applyBorder="1" applyAlignment="1"/>
    <xf numFmtId="0" fontId="37" fillId="28" borderId="0" xfId="55" applyFont="1" applyFill="1" applyAlignment="1"/>
    <xf numFmtId="0" fontId="60" fillId="29" borderId="0" xfId="55" applyFont="1" applyFill="1" applyAlignment="1"/>
    <xf numFmtId="0" fontId="45" fillId="0" borderId="0" xfId="55" applyFont="1" applyAlignment="1"/>
  </cellXfs>
  <cellStyles count="60">
    <cellStyle name="20 % - Dekorfärg1" xfId="1" builtinId="30" customBuiltin="1"/>
    <cellStyle name="20 % - Dekorfärg2" xfId="2" builtinId="34" customBuiltin="1"/>
    <cellStyle name="20 % - Dekorfärg3" xfId="3" builtinId="38" customBuiltin="1"/>
    <cellStyle name="20 % - Dekorfärg4" xfId="4" builtinId="42" customBuiltin="1"/>
    <cellStyle name="20 % - Dekorfärg5" xfId="5" builtinId="46" customBuiltin="1"/>
    <cellStyle name="20 % - Dekorfärg6" xfId="6" builtinId="50" customBuiltin="1"/>
    <cellStyle name="40 % - Dekorfärg1" xfId="7" builtinId="31" customBuiltin="1"/>
    <cellStyle name="40 % - Dekorfärg2" xfId="8" builtinId="35" customBuiltin="1"/>
    <cellStyle name="40 % - Dekorfärg3" xfId="9" builtinId="39" customBuiltin="1"/>
    <cellStyle name="40 % - Dekorfärg4" xfId="10" builtinId="43" customBuiltin="1"/>
    <cellStyle name="40 % - Dekorfärg5" xfId="11" builtinId="47" customBuiltin="1"/>
    <cellStyle name="40 % - Dekorfärg6" xfId="12" builtinId="51" customBuiltin="1"/>
    <cellStyle name="60 % - Dekorfärg1" xfId="13" builtinId="32" customBuiltin="1"/>
    <cellStyle name="60 % - Dekorfärg2" xfId="14" builtinId="36" customBuiltin="1"/>
    <cellStyle name="60 % - Dekorfärg3" xfId="15" builtinId="40" customBuiltin="1"/>
    <cellStyle name="60 % - Dekorfärg4" xfId="16" builtinId="44" customBuiltin="1"/>
    <cellStyle name="60 % - Dekorfärg5" xfId="17" builtinId="48" customBuiltin="1"/>
    <cellStyle name="60 % - Dekorfärg6" xfId="18" builtinId="52" customBuiltin="1"/>
    <cellStyle name="Anteckning" xfId="19" builtinId="10" customBuiltin="1"/>
    <cellStyle name="Beräkning" xfId="20" builtinId="22" customBuiltin="1"/>
    <cellStyle name="Bra" xfId="21" builtinId="26" customBuiltin="1"/>
    <cellStyle name="Cell för ifyllnad" xfId="22" xr:uid="{00000000-0005-0000-0000-000015000000}"/>
    <cellStyle name="Dekorfärg1" xfId="24" builtinId="29" customBuiltin="1"/>
    <cellStyle name="Dekorfärg2" xfId="25" builtinId="33" customBuiltin="1"/>
    <cellStyle name="Dekorfärg3" xfId="26" builtinId="37" customBuiltin="1"/>
    <cellStyle name="Dekorfärg4" xfId="27" builtinId="41" customBuiltin="1"/>
    <cellStyle name="Dekorfärg5" xfId="28" builtinId="45" customBuiltin="1"/>
    <cellStyle name="Dekorfärg6" xfId="29" builtinId="49" customBuiltin="1"/>
    <cellStyle name="Dålig" xfId="23" builtinId="27" customBuiltin="1"/>
    <cellStyle name="Förklarande text" xfId="30" builtinId="53" customBuiltin="1"/>
    <cellStyle name="Hyperlänk" xfId="31" builtinId="8"/>
    <cellStyle name="Indata" xfId="32" builtinId="20" customBuiltin="1"/>
    <cellStyle name="Kontrollcell" xfId="33" builtinId="23" customBuiltin="1"/>
    <cellStyle name="Länkad cell" xfId="34" builtinId="24" customBuiltin="1"/>
    <cellStyle name="Neutral" xfId="35" builtinId="28" customBuiltin="1"/>
    <cellStyle name="Normal" xfId="0" builtinId="0"/>
    <cellStyle name="Normal 2" xfId="55" xr:uid="{00000000-0005-0000-0000-000024000000}"/>
    <cellStyle name="Normal 3" xfId="57" xr:uid="{00000000-0005-0000-0000-000025000000}"/>
    <cellStyle name="Normal 4" xfId="58" xr:uid="{00000000-0005-0000-0000-000026000000}"/>
    <cellStyle name="Procent" xfId="54" builtinId="5"/>
    <cellStyle name="Procent 2" xfId="56" xr:uid="{00000000-0005-0000-0000-000028000000}"/>
    <cellStyle name="Rubrik" xfId="36" builtinId="15" customBuiltin="1"/>
    <cellStyle name="Rubrik 1" xfId="37" builtinId="16" customBuiltin="1"/>
    <cellStyle name="Rubrik 2" xfId="38" builtinId="17" customBuiltin="1"/>
    <cellStyle name="Rubrik 3" xfId="39" builtinId="18" customBuiltin="1"/>
    <cellStyle name="Rubrik 4" xfId="40" builtinId="19" customBuiltin="1"/>
    <cellStyle name="Rubrik 5" xfId="59" xr:uid="{00000000-0005-0000-0000-00002E000000}"/>
    <cellStyle name="Rubrik tabell mindre" xfId="41" xr:uid="{00000000-0005-0000-0000-00002F000000}"/>
    <cellStyle name="Rubrik textsida" xfId="42" xr:uid="{00000000-0005-0000-0000-000030000000}"/>
    <cellStyle name="Sum" xfId="43" xr:uid="{00000000-0005-0000-0000-000031000000}"/>
    <cellStyle name="Summa" xfId="44" builtinId="25" customBuiltin="1"/>
    <cellStyle name="Tabell" xfId="45" xr:uid="{00000000-0005-0000-0000-000033000000}"/>
    <cellStyle name="Tabell - markerad rad" xfId="46" xr:uid="{00000000-0005-0000-0000-000034000000}"/>
    <cellStyle name="Tabellrubrik nivå 2" xfId="47" xr:uid="{00000000-0005-0000-0000-000035000000}"/>
    <cellStyle name="Tabellrubrik nivå 3" xfId="48" xr:uid="{00000000-0005-0000-0000-000036000000}"/>
    <cellStyle name="Tabellsumma" xfId="49" xr:uid="{00000000-0005-0000-0000-000037000000}"/>
    <cellStyle name="Underrubrik tabell" xfId="50" xr:uid="{00000000-0005-0000-0000-000038000000}"/>
    <cellStyle name="Underrubrik textsida" xfId="51" xr:uid="{00000000-0005-0000-0000-000039000000}"/>
    <cellStyle name="Utdata" xfId="52" builtinId="21" customBuiltin="1"/>
    <cellStyle name="Varningstext" xfId="5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AAA095"/>
      <rgbColor rgb="00FFFFFF"/>
      <rgbColor rgb="00FF0000"/>
      <rgbColor rgb="0000FF00"/>
      <rgbColor rgb="00000000"/>
      <rgbColor rgb="00FFFF00"/>
      <rgbColor rgb="00FF00FF"/>
      <rgbColor rgb="0000FFFF"/>
      <rgbColor rgb="00000000"/>
      <rgbColor rgb="00000000"/>
      <rgbColor rgb="00FFDB0A"/>
      <rgbColor rgb="00000000"/>
      <rgbColor rgb="00800080"/>
      <rgbColor rgb="00000000"/>
      <rgbColor rgb="00E5E5E5"/>
      <rgbColor rgb="00000000"/>
      <rgbColor rgb="00AAA095"/>
      <rgbColor rgb="00FFE91B"/>
      <rgbColor rgb="00EC736A"/>
      <rgbColor rgb="0067A2C0"/>
      <rgbColor rgb="0082766A"/>
      <rgbColor rgb="00FFDB0A"/>
      <rgbColor rgb="00DF473F"/>
      <rgbColor rgb="003C799F"/>
      <rgbColor rgb="00AAA095"/>
      <rgbColor rgb="00FFE91B"/>
      <rgbColor rgb="00EC736A"/>
      <rgbColor rgb="0067A2C0"/>
      <rgbColor rgb="0082766A"/>
      <rgbColor rgb="00FFDB0A"/>
      <rgbColor rgb="00DF473F"/>
      <rgbColor rgb="003C799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000000"/>
      <rgbColor rgb="00000000"/>
      <rgbColor rgb="00969696"/>
      <rgbColor rgb="0082766A"/>
      <rgbColor rgb="00339966"/>
      <rgbColor rgb="0067A2C0"/>
      <rgbColor rgb="00EC736A"/>
      <rgbColor rgb="00FFE91B"/>
      <rgbColor rgb="00993366"/>
      <rgbColor rgb="00DF473F"/>
      <rgbColor rgb="003C799F"/>
    </indexedColors>
    <mruColors>
      <color rgb="FF471F65"/>
      <color rgb="FF6B2879"/>
      <color rgb="FF008A2B"/>
      <color rgb="FF89B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Totala LCC-kostnader</a:t>
            </a:r>
          </a:p>
        </c:rich>
      </c:tx>
      <c:overlay val="0"/>
    </c:title>
    <c:autoTitleDeleted val="0"/>
    <c:plotArea>
      <c:layout/>
      <c:barChart>
        <c:barDir val="col"/>
        <c:grouping val="stacked"/>
        <c:varyColors val="0"/>
        <c:ser>
          <c:idx val="0"/>
          <c:order val="0"/>
          <c:tx>
            <c:strRef>
              <c:f>'4. Resultat'!$B$19</c:f>
              <c:strCache>
                <c:ptCount val="1"/>
                <c:pt idx="0">
                  <c:v>Investeringskostnader</c:v>
                </c:pt>
              </c:strCache>
            </c:strRef>
          </c:tx>
          <c:spPr>
            <a:solidFill>
              <a:srgbClr val="6B2879"/>
            </a:solidFill>
            <a:ln>
              <a:solidFill>
                <a:sysClr val="windowText" lastClr="000000"/>
              </a:solidFill>
            </a:ln>
          </c:spPr>
          <c:invertIfNegative val="0"/>
          <c:cat>
            <c:strRef>
              <c:f>('4. Resultat'!$F$16,'4. Resultat'!$I$16,'4. Resultat'!$L$16,'4. Resultat'!$O$16,'4. Resultat'!$R$16)</c:f>
              <c:strCache>
                <c:ptCount val="5"/>
              </c:strCache>
            </c:strRef>
          </c:cat>
          <c:val>
            <c:numRef>
              <c:f>('4. Resultat'!$F$19,'4. Resultat'!$I$19,'4. Resultat'!$L$19,'4. Resultat'!$O$19,'4. Resultat'!$R$19)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FC38-4D76-8305-3E5B87A63539}"/>
            </c:ext>
          </c:extLst>
        </c:ser>
        <c:ser>
          <c:idx val="3"/>
          <c:order val="1"/>
          <c:tx>
            <c:strRef>
              <c:f>'4. Resultat'!$B$20</c:f>
              <c:strCache>
                <c:ptCount val="1"/>
                <c:pt idx="0">
                  <c:v>Driftkostnader</c:v>
                </c:pt>
              </c:strCache>
            </c:strRef>
          </c:tx>
          <c:spPr>
            <a:ln>
              <a:solidFill>
                <a:sysClr val="windowText" lastClr="000000"/>
              </a:solidFill>
            </a:ln>
          </c:spPr>
          <c:invertIfNegative val="0"/>
          <c:cat>
            <c:strRef>
              <c:f>('4. Resultat'!$F$16,'4. Resultat'!$I$16,'4. Resultat'!$L$16,'4. Resultat'!$O$16,'4. Resultat'!$R$16)</c:f>
              <c:strCache>
                <c:ptCount val="5"/>
              </c:strCache>
            </c:strRef>
          </c:cat>
          <c:val>
            <c:numRef>
              <c:f>('4. Resultat'!$F$20,'4. Resultat'!$I$20,'4. Resultat'!$L$20,'4. Resultat'!$O$20,'4. Resultat'!$R$20)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DF5E-42EA-9449-EFBA9A51F06A}"/>
            </c:ext>
          </c:extLst>
        </c:ser>
        <c:ser>
          <c:idx val="1"/>
          <c:order val="2"/>
          <c:tx>
            <c:strRef>
              <c:f>'4. Resultat'!$B$21</c:f>
              <c:strCache>
                <c:ptCount val="1"/>
                <c:pt idx="0">
                  <c:v>Underhållskostnader</c:v>
                </c:pt>
              </c:strCache>
            </c:strRef>
          </c:tx>
          <c:spPr>
            <a:solidFill>
              <a:srgbClr val="89B241"/>
            </a:solidFill>
            <a:ln w="9525">
              <a:solidFill>
                <a:sysClr val="windowText" lastClr="000000"/>
              </a:solidFill>
            </a:ln>
          </c:spPr>
          <c:invertIfNegative val="0"/>
          <c:cat>
            <c:strRef>
              <c:f>('4. Resultat'!$F$16,'4. Resultat'!$I$16,'4. Resultat'!$L$16,'4. Resultat'!$O$16,'4. Resultat'!$R$16)</c:f>
              <c:strCache>
                <c:ptCount val="5"/>
              </c:strCache>
            </c:strRef>
          </c:cat>
          <c:val>
            <c:numRef>
              <c:f>('4. Resultat'!$F$21,'4. Resultat'!$I$21,'4. Resultat'!$L$21,'4. Resultat'!$O$21,'4. Resultat'!$R$21)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FC38-4D76-8305-3E5B87A63539}"/>
            </c:ext>
          </c:extLst>
        </c:ser>
        <c:ser>
          <c:idx val="2"/>
          <c:order val="3"/>
          <c:tx>
            <c:strRef>
              <c:f>'4. Resultat'!$B$22</c:f>
              <c:strCache>
                <c:ptCount val="1"/>
                <c:pt idx="0">
                  <c:v>Övriga kostnader</c:v>
                </c:pt>
              </c:strCache>
            </c:strRef>
          </c:tx>
          <c:spPr>
            <a:solidFill>
              <a:srgbClr val="008A2B"/>
            </a:solidFill>
            <a:ln>
              <a:solidFill>
                <a:sysClr val="windowText" lastClr="000000"/>
              </a:solidFill>
            </a:ln>
          </c:spPr>
          <c:invertIfNegative val="0"/>
          <c:cat>
            <c:strRef>
              <c:f>('4. Resultat'!$F$16,'4. Resultat'!$I$16,'4. Resultat'!$L$16,'4. Resultat'!$O$16,'4. Resultat'!$R$16)</c:f>
              <c:strCache>
                <c:ptCount val="5"/>
              </c:strCache>
            </c:strRef>
          </c:cat>
          <c:val>
            <c:numRef>
              <c:f>('4. Resultat'!$F$22,'4. Resultat'!$I$22,'4. Resultat'!$L$22,'4. Resultat'!$O$22,'4. Resultat'!$R$22)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FC38-4D76-8305-3E5B87A63539}"/>
            </c:ext>
          </c:extLst>
        </c:ser>
        <c:dLbls>
          <c:showLegendKey val="0"/>
          <c:showVal val="0"/>
          <c:showCatName val="0"/>
          <c:showSerName val="0"/>
          <c:showPercent val="0"/>
          <c:showBubbleSize val="0"/>
        </c:dLbls>
        <c:gapWidth val="55"/>
        <c:overlap val="100"/>
        <c:axId val="135315656"/>
        <c:axId val="135313696"/>
      </c:barChart>
      <c:catAx>
        <c:axId val="135315656"/>
        <c:scaling>
          <c:orientation val="minMax"/>
        </c:scaling>
        <c:delete val="0"/>
        <c:axPos val="b"/>
        <c:numFmt formatCode="General" sourceLinked="1"/>
        <c:majorTickMark val="none"/>
        <c:minorTickMark val="none"/>
        <c:tickLblPos val="nextTo"/>
        <c:crossAx val="135313696"/>
        <c:crosses val="autoZero"/>
        <c:auto val="1"/>
        <c:lblAlgn val="ctr"/>
        <c:lblOffset val="100"/>
        <c:noMultiLvlLbl val="0"/>
      </c:catAx>
      <c:valAx>
        <c:axId val="135313696"/>
        <c:scaling>
          <c:orientation val="minMax"/>
        </c:scaling>
        <c:delete val="0"/>
        <c:axPos val="l"/>
        <c:majorGridlines/>
        <c:title>
          <c:tx>
            <c:rich>
              <a:bodyPr rot="-5400000" vert="horz"/>
              <a:lstStyle/>
              <a:p>
                <a:pPr>
                  <a:defRPr/>
                </a:pPr>
                <a:r>
                  <a:rPr lang="sv-SE"/>
                  <a:t>Kronor</a:t>
                </a:r>
              </a:p>
            </c:rich>
          </c:tx>
          <c:overlay val="0"/>
        </c:title>
        <c:numFmt formatCode="#,##0" sourceLinked="1"/>
        <c:majorTickMark val="none"/>
        <c:minorTickMark val="none"/>
        <c:tickLblPos val="nextTo"/>
        <c:crossAx val="13531565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Energianvändning &amp; klimatpåverkan</a:t>
            </a:r>
          </a:p>
        </c:rich>
      </c:tx>
      <c:overlay val="0"/>
    </c:title>
    <c:autoTitleDeleted val="0"/>
    <c:plotArea>
      <c:layout/>
      <c:barChart>
        <c:barDir val="col"/>
        <c:grouping val="clustered"/>
        <c:varyColors val="0"/>
        <c:ser>
          <c:idx val="0"/>
          <c:order val="0"/>
          <c:tx>
            <c:strRef>
              <c:f>'4. Resultat'!$B$26</c:f>
              <c:strCache>
                <c:ptCount val="1"/>
                <c:pt idx="0">
                  <c:v>Energianvändning</c:v>
                </c:pt>
              </c:strCache>
            </c:strRef>
          </c:tx>
          <c:spPr>
            <a:solidFill>
              <a:srgbClr val="00636A"/>
            </a:solidFill>
            <a:ln>
              <a:solidFill>
                <a:sysClr val="windowText" lastClr="000000"/>
              </a:solidFill>
            </a:ln>
          </c:spPr>
          <c:invertIfNegative val="0"/>
          <c:cat>
            <c:strRef>
              <c:f>('4. Resultat'!$F$16,'4. Resultat'!$I$16,'4. Resultat'!$L$16,'4. Resultat'!$O$16,'4. Resultat'!$R$16)</c:f>
              <c:strCache>
                <c:ptCount val="5"/>
              </c:strCache>
            </c:strRef>
          </c:cat>
          <c:val>
            <c:numRef>
              <c:f>('4. Resultat'!$F$26,'4. Resultat'!$I$26,'4. Resultat'!$L$26,'4. Resultat'!$O$26,'4. Resultat'!$R$26)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6894-4A22-8343-04931B2444DD}"/>
            </c:ext>
          </c:extLst>
        </c:ser>
        <c:ser>
          <c:idx val="1"/>
          <c:order val="1"/>
          <c:tx>
            <c:v>dummty</c:v>
          </c:tx>
          <c:invertIfNegative val="0"/>
          <c:cat>
            <c:strRef>
              <c:f>('4. Resultat'!$F$16,'4. Resultat'!$I$16,'4. Resultat'!$L$16,'4. Resultat'!$O$16,'4. Resultat'!$R$16)</c:f>
              <c:strCache>
                <c:ptCount val="5"/>
              </c:strCache>
            </c:strRef>
          </c:cat>
          <c:val>
            <c:numRef>
              <c:f>('4. Resultat'!$F$28,'4. Resultat'!$G$28,'4. Resultat'!$H$28,'4. Resultat'!$I$28,'4. Resultat'!$J$28)</c:f>
              <c:numCache>
                <c:formatCode>General</c:formatCode>
                <c:ptCount val="5"/>
              </c:numCache>
            </c:numRef>
          </c:val>
          <c:extLst>
            <c:ext xmlns:c16="http://schemas.microsoft.com/office/drawing/2014/chart" uri="{C3380CC4-5D6E-409C-BE32-E72D297353CC}">
              <c16:uniqueId val="{00000001-6894-4A22-8343-04931B2444DD}"/>
            </c:ext>
          </c:extLst>
        </c:ser>
        <c:dLbls>
          <c:showLegendKey val="0"/>
          <c:showVal val="0"/>
          <c:showCatName val="0"/>
          <c:showSerName val="0"/>
          <c:showPercent val="0"/>
          <c:showBubbleSize val="0"/>
        </c:dLbls>
        <c:gapWidth val="150"/>
        <c:axId val="315463552"/>
        <c:axId val="315456496"/>
      </c:barChart>
      <c:barChart>
        <c:barDir val="col"/>
        <c:grouping val="clustered"/>
        <c:varyColors val="0"/>
        <c:ser>
          <c:idx val="2"/>
          <c:order val="2"/>
          <c:tx>
            <c:v>dummty</c:v>
          </c:tx>
          <c:invertIfNegative val="0"/>
          <c:val>
            <c:numRef>
              <c:f>('4. Resultat'!$F$54,'4. Resultat'!$G$54,'4. Resultat'!$H$54,'4. Resultat'!$I$54,'4. Resultat'!$J$54)</c:f>
              <c:numCache>
                <c:formatCode>General</c:formatCode>
                <c:ptCount val="5"/>
              </c:numCache>
            </c:numRef>
          </c:val>
          <c:extLst>
            <c:ext xmlns:c16="http://schemas.microsoft.com/office/drawing/2014/chart" uri="{C3380CC4-5D6E-409C-BE32-E72D297353CC}">
              <c16:uniqueId val="{00000002-6894-4A22-8343-04931B2444DD}"/>
            </c:ext>
          </c:extLst>
        </c:ser>
        <c:ser>
          <c:idx val="3"/>
          <c:order val="3"/>
          <c:tx>
            <c:strRef>
              <c:f>'4. Resultat'!$B$27</c:f>
              <c:strCache>
                <c:ptCount val="1"/>
                <c:pt idx="0">
                  <c:v>Klimatpåverkan</c:v>
                </c:pt>
              </c:strCache>
            </c:strRef>
          </c:tx>
          <c:spPr>
            <a:solidFill>
              <a:srgbClr val="E05B27"/>
            </a:solidFill>
            <a:ln>
              <a:solidFill>
                <a:sysClr val="windowText" lastClr="000000"/>
              </a:solidFill>
            </a:ln>
          </c:spPr>
          <c:invertIfNegative val="0"/>
          <c:val>
            <c:numRef>
              <c:f>('4. Resultat'!$F$27,'4. Resultat'!$I$27,'4. Resultat'!$L$27,'4. Resultat'!$O$27,'4. Resultat'!$R$27)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6894-4A22-8343-04931B2444DD}"/>
            </c:ext>
          </c:extLst>
        </c:ser>
        <c:dLbls>
          <c:showLegendKey val="0"/>
          <c:showVal val="0"/>
          <c:showCatName val="0"/>
          <c:showSerName val="0"/>
          <c:showPercent val="0"/>
          <c:showBubbleSize val="0"/>
        </c:dLbls>
        <c:gapWidth val="150"/>
        <c:axId val="315461984"/>
        <c:axId val="315459240"/>
      </c:barChart>
      <c:catAx>
        <c:axId val="315463552"/>
        <c:scaling>
          <c:orientation val="minMax"/>
        </c:scaling>
        <c:delete val="0"/>
        <c:axPos val="b"/>
        <c:numFmt formatCode="General" sourceLinked="1"/>
        <c:majorTickMark val="out"/>
        <c:minorTickMark val="none"/>
        <c:tickLblPos val="nextTo"/>
        <c:crossAx val="315456496"/>
        <c:crosses val="autoZero"/>
        <c:auto val="1"/>
        <c:lblAlgn val="ctr"/>
        <c:lblOffset val="100"/>
        <c:noMultiLvlLbl val="0"/>
      </c:catAx>
      <c:valAx>
        <c:axId val="315456496"/>
        <c:scaling>
          <c:orientation val="minMax"/>
          <c:min val="0"/>
        </c:scaling>
        <c:delete val="0"/>
        <c:axPos val="l"/>
        <c:majorGridlines/>
        <c:title>
          <c:tx>
            <c:strRef>
              <c:f>'2. LCC-kalkyl'!$H$40</c:f>
              <c:strCache>
                <c:ptCount val="1"/>
                <c:pt idx="0">
                  <c:v>kWh/år/stk</c:v>
                </c:pt>
              </c:strCache>
            </c:strRef>
          </c:tx>
          <c:overlay val="0"/>
          <c:txPr>
            <a:bodyPr rot="-5400000" vert="horz"/>
            <a:lstStyle/>
            <a:p>
              <a:pPr>
                <a:defRPr/>
              </a:pPr>
              <a:endParaRPr lang="sv-SE"/>
            </a:p>
          </c:txPr>
        </c:title>
        <c:numFmt formatCode="#,##0" sourceLinked="1"/>
        <c:majorTickMark val="out"/>
        <c:minorTickMark val="none"/>
        <c:tickLblPos val="nextTo"/>
        <c:crossAx val="315463552"/>
        <c:crosses val="autoZero"/>
        <c:crossBetween val="between"/>
      </c:valAx>
      <c:valAx>
        <c:axId val="315459240"/>
        <c:scaling>
          <c:orientation val="minMax"/>
          <c:min val="0"/>
        </c:scaling>
        <c:delete val="0"/>
        <c:axPos val="r"/>
        <c:title>
          <c:tx>
            <c:rich>
              <a:bodyPr rot="-5400000" vert="horz"/>
              <a:lstStyle/>
              <a:p>
                <a:pPr>
                  <a:defRPr/>
                </a:pPr>
                <a:r>
                  <a:rPr lang="sv-SE"/>
                  <a:t>kgC02/år</a:t>
                </a:r>
              </a:p>
            </c:rich>
          </c:tx>
          <c:overlay val="0"/>
        </c:title>
        <c:numFmt formatCode="General" sourceLinked="1"/>
        <c:majorTickMark val="out"/>
        <c:minorTickMark val="none"/>
        <c:tickLblPos val="nextTo"/>
        <c:crossAx val="315461984"/>
        <c:crosses val="max"/>
        <c:crossBetween val="between"/>
      </c:valAx>
      <c:catAx>
        <c:axId val="315461984"/>
        <c:scaling>
          <c:orientation val="minMax"/>
        </c:scaling>
        <c:delete val="1"/>
        <c:axPos val="b"/>
        <c:majorTickMark val="out"/>
        <c:minorTickMark val="none"/>
        <c:tickLblPos val="nextTo"/>
        <c:crossAx val="315459240"/>
        <c:crosses val="autoZero"/>
        <c:auto val="1"/>
        <c:lblAlgn val="ctr"/>
        <c:lblOffset val="100"/>
        <c:noMultiLvlLbl val="0"/>
      </c:catAx>
    </c:plotArea>
    <c:legend>
      <c:legendPos val="b"/>
      <c:legendEntry>
        <c:idx val="1"/>
        <c:delete val="1"/>
      </c:legendEntry>
      <c:legendEntry>
        <c:idx val="2"/>
        <c:delete val="1"/>
      </c:legendEntry>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6. Svarsformul&#228;r'!A1"/><Relationship Id="rId3" Type="http://schemas.openxmlformats.org/officeDocument/2006/relationships/hyperlink" Target="#'1. Introduktion'!A1"/><Relationship Id="rId7" Type="http://schemas.openxmlformats.org/officeDocument/2006/relationships/hyperlink" Target="#'5. Ber&#228;kningsfaktorer klimat'!A1"/><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hyperlink" Target="#'4. Resultat'!A1"/><Relationship Id="rId5" Type="http://schemas.openxmlformats.org/officeDocument/2006/relationships/hyperlink" Target="#'3. Kalkylparametrar'!A1"/><Relationship Id="rId4" Type="http://schemas.openxmlformats.org/officeDocument/2006/relationships/hyperlink" Target="#'2. LCC-kalkyl'!A1"/></Relationships>
</file>

<file path=xl/drawings/_rels/drawing2.xml.rels><?xml version="1.0" encoding="UTF-8" standalone="yes"?>
<Relationships xmlns="http://schemas.openxmlformats.org/package/2006/relationships"><Relationship Id="rId3" Type="http://schemas.openxmlformats.org/officeDocument/2006/relationships/hyperlink" Target="#'2. LCC-kalkyl'!A1"/><Relationship Id="rId7" Type="http://schemas.openxmlformats.org/officeDocument/2006/relationships/hyperlink" Target="#'6. Svarsformul&#228;r'!A1"/><Relationship Id="rId2" Type="http://schemas.openxmlformats.org/officeDocument/2006/relationships/hyperlink" Target="#'1. Introduktion'!A1"/><Relationship Id="rId1" Type="http://schemas.openxmlformats.org/officeDocument/2006/relationships/image" Target="../media/image1.png"/><Relationship Id="rId6" Type="http://schemas.openxmlformats.org/officeDocument/2006/relationships/hyperlink" Target="#'5. Ber&#228;kningsfaktorer klimat'!A1"/><Relationship Id="rId5" Type="http://schemas.openxmlformats.org/officeDocument/2006/relationships/hyperlink" Target="#'4. Resultat'!A1"/><Relationship Id="rId4" Type="http://schemas.openxmlformats.org/officeDocument/2006/relationships/hyperlink" Target="#'3. Kalkylparametrar'!A1"/></Relationships>
</file>

<file path=xl/drawings/_rels/drawing3.xml.rels><?xml version="1.0" encoding="UTF-8" standalone="yes"?>
<Relationships xmlns="http://schemas.openxmlformats.org/package/2006/relationships"><Relationship Id="rId3" Type="http://schemas.openxmlformats.org/officeDocument/2006/relationships/hyperlink" Target="#'2. LCC-kalkyl'!A1"/><Relationship Id="rId7" Type="http://schemas.openxmlformats.org/officeDocument/2006/relationships/hyperlink" Target="#'6. Svarsformul&#228;r'!A1"/><Relationship Id="rId2" Type="http://schemas.openxmlformats.org/officeDocument/2006/relationships/hyperlink" Target="#'1. Introduktion'!A1"/><Relationship Id="rId1" Type="http://schemas.openxmlformats.org/officeDocument/2006/relationships/image" Target="../media/image1.png"/><Relationship Id="rId6" Type="http://schemas.openxmlformats.org/officeDocument/2006/relationships/hyperlink" Target="#'5. Ber&#228;kningsfaktorer klimat'!A1"/><Relationship Id="rId5" Type="http://schemas.openxmlformats.org/officeDocument/2006/relationships/hyperlink" Target="#'4. Resultat'!A1"/><Relationship Id="rId4" Type="http://schemas.openxmlformats.org/officeDocument/2006/relationships/hyperlink" Target="#'3. Kalkylparametrar'!A1"/></Relationships>
</file>

<file path=xl/drawings/_rels/drawing4.xml.rels><?xml version="1.0" encoding="UTF-8" standalone="yes"?>
<Relationships xmlns="http://schemas.openxmlformats.org/package/2006/relationships"><Relationship Id="rId8" Type="http://schemas.openxmlformats.org/officeDocument/2006/relationships/hyperlink" Target="#'5. Ber&#228;kningsfaktorer klimat'!A1"/><Relationship Id="rId3" Type="http://schemas.openxmlformats.org/officeDocument/2006/relationships/chart" Target="../charts/chart2.xml"/><Relationship Id="rId7" Type="http://schemas.openxmlformats.org/officeDocument/2006/relationships/hyperlink" Target="#'4. Resultat'!A1"/><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hyperlink" Target="#'3. Kalkylparametrar'!A1"/><Relationship Id="rId5" Type="http://schemas.openxmlformats.org/officeDocument/2006/relationships/hyperlink" Target="#'2. LCC-kalkyl'!A1"/><Relationship Id="rId4" Type="http://schemas.openxmlformats.org/officeDocument/2006/relationships/hyperlink" Target="#'1. Introduktion'!A1"/><Relationship Id="rId9" Type="http://schemas.openxmlformats.org/officeDocument/2006/relationships/hyperlink" Target="#'6. Svarsformul&#228;r'!A1"/></Relationships>
</file>

<file path=xl/drawings/_rels/drawing5.xml.rels><?xml version="1.0" encoding="UTF-8" standalone="yes"?>
<Relationships xmlns="http://schemas.openxmlformats.org/package/2006/relationships"><Relationship Id="rId3" Type="http://schemas.openxmlformats.org/officeDocument/2006/relationships/hyperlink" Target="#'2. LCC-kalkyl'!A1"/><Relationship Id="rId7" Type="http://schemas.openxmlformats.org/officeDocument/2006/relationships/hyperlink" Target="#'6. Svarsformul&#228;r'!A1"/><Relationship Id="rId2" Type="http://schemas.openxmlformats.org/officeDocument/2006/relationships/hyperlink" Target="#'1. Introduktion'!A1"/><Relationship Id="rId1" Type="http://schemas.openxmlformats.org/officeDocument/2006/relationships/image" Target="../media/image1.png"/><Relationship Id="rId6" Type="http://schemas.openxmlformats.org/officeDocument/2006/relationships/hyperlink" Target="#'5. Ber&#228;kningsfaktorer klimat'!A1"/><Relationship Id="rId5" Type="http://schemas.openxmlformats.org/officeDocument/2006/relationships/hyperlink" Target="#'4. Resultat'!A1"/><Relationship Id="rId4" Type="http://schemas.openxmlformats.org/officeDocument/2006/relationships/hyperlink" Target="#'3. Kalkylparametrar'!A1"/></Relationships>
</file>

<file path=xl/drawings/_rels/drawing6.xml.rels><?xml version="1.0" encoding="UTF-8" standalone="yes"?>
<Relationships xmlns="http://schemas.openxmlformats.org/package/2006/relationships"><Relationship Id="rId3" Type="http://schemas.openxmlformats.org/officeDocument/2006/relationships/hyperlink" Target="#'2. LCC-kalkyl'!A1"/><Relationship Id="rId7" Type="http://schemas.openxmlformats.org/officeDocument/2006/relationships/hyperlink" Target="#'6. Svarsformul&#228;r'!A1"/><Relationship Id="rId2" Type="http://schemas.openxmlformats.org/officeDocument/2006/relationships/hyperlink" Target="#'1. Introduktion'!A1"/><Relationship Id="rId1" Type="http://schemas.openxmlformats.org/officeDocument/2006/relationships/image" Target="../media/image1.png"/><Relationship Id="rId6" Type="http://schemas.openxmlformats.org/officeDocument/2006/relationships/hyperlink" Target="#'5. Ber&#228;kningsfaktorer klimat'!A1"/><Relationship Id="rId5" Type="http://schemas.openxmlformats.org/officeDocument/2006/relationships/hyperlink" Target="#'4. Resultat'!A1"/><Relationship Id="rId4" Type="http://schemas.openxmlformats.org/officeDocument/2006/relationships/hyperlink" Target="#'3. Kalkylparametrar'!A1"/></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5</xdr:col>
      <xdr:colOff>418782</xdr:colOff>
      <xdr:row>4</xdr:row>
      <xdr:rowOff>96406</xdr:rowOff>
    </xdr:to>
    <xdr:pic>
      <xdr:nvPicPr>
        <xdr:cNvPr id="5" name="Bildobjekt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editAs="oneCell">
    <xdr:from>
      <xdr:col>7</xdr:col>
      <xdr:colOff>19050</xdr:colOff>
      <xdr:row>10</xdr:row>
      <xdr:rowOff>66675</xdr:rowOff>
    </xdr:from>
    <xdr:to>
      <xdr:col>20</xdr:col>
      <xdr:colOff>139065</xdr:colOff>
      <xdr:row>19</xdr:row>
      <xdr:rowOff>137794</xdr:rowOff>
    </xdr:to>
    <xdr:pic>
      <xdr:nvPicPr>
        <xdr:cNvPr id="40" name="Bildobjekt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86200" y="1990725"/>
          <a:ext cx="7534275" cy="1828800"/>
        </a:xfrm>
        <a:prstGeom prst="rect">
          <a:avLst/>
        </a:prstGeom>
      </xdr:spPr>
    </xdr:pic>
    <xdr:clientData/>
  </xdr:twoCellAnchor>
  <xdr:twoCellAnchor>
    <xdr:from>
      <xdr:col>0</xdr:col>
      <xdr:colOff>9525</xdr:colOff>
      <xdr:row>5</xdr:row>
      <xdr:rowOff>9525</xdr:rowOff>
    </xdr:from>
    <xdr:to>
      <xdr:col>18</xdr:col>
      <xdr:colOff>409574</xdr:colOff>
      <xdr:row>6</xdr:row>
      <xdr:rowOff>450</xdr:rowOff>
    </xdr:to>
    <xdr:grpSp>
      <xdr:nvGrpSpPr>
        <xdr:cNvPr id="2" name="Grupp 1">
          <a:extLst>
            <a:ext uri="{FF2B5EF4-FFF2-40B4-BE49-F238E27FC236}">
              <a16:creationId xmlns:a16="http://schemas.microsoft.com/office/drawing/2014/main" id="{00000000-0008-0000-0000-000002000000}"/>
            </a:ext>
          </a:extLst>
        </xdr:cNvPr>
        <xdr:cNvGrpSpPr/>
      </xdr:nvGrpSpPr>
      <xdr:grpSpPr>
        <a:xfrm>
          <a:off x="9525" y="1076325"/>
          <a:ext cx="10344149" cy="514800"/>
          <a:chOff x="9525" y="1085850"/>
          <a:chExt cx="10344149" cy="514800"/>
        </a:xfrm>
      </xdr:grpSpPr>
      <xdr:sp macro="" textlink="">
        <xdr:nvSpPr>
          <xdr:cNvPr id="6" name="Rektangel 5">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bwMode="auto">
          <a:xfrm>
            <a:off x="561975" y="1085850"/>
            <a:ext cx="1238250"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7" name="Rektangel 6">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bwMode="auto">
          <a:xfrm>
            <a:off x="1809749" y="1085850"/>
            <a:ext cx="1562101"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8" name="Rektangel 7">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bwMode="auto">
          <a:xfrm>
            <a:off x="3381374" y="1085850"/>
            <a:ext cx="1590676"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a:t>
            </a:r>
          </a:p>
          <a:p>
            <a:pPr algn="ctr"/>
            <a:r>
              <a:rPr lang="sv-SE" sz="1600" b="1">
                <a:solidFill>
                  <a:schemeClr val="bg1"/>
                </a:solidFill>
                <a:latin typeface="Corbel" panose="020B0503020204020204" pitchFamily="34" charset="0"/>
              </a:rPr>
              <a:t>parametrar</a:t>
            </a:r>
          </a:p>
        </xdr:txBody>
      </xdr:sp>
      <xdr:sp macro="" textlink="">
        <xdr:nvSpPr>
          <xdr:cNvPr id="9" name="Rektangel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bwMode="auto">
          <a:xfrm>
            <a:off x="4981572" y="1085850"/>
            <a:ext cx="1485903"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10" name="Rektangel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bwMode="auto">
          <a:xfrm>
            <a:off x="6476998" y="1085850"/>
            <a:ext cx="22764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 klimatpåverkan</a:t>
            </a:r>
          </a:p>
        </xdr:txBody>
      </xdr:sp>
      <xdr:sp macro="" textlink="">
        <xdr:nvSpPr>
          <xdr:cNvPr id="12" name="Rektangel 11">
            <a:hlinkClick xmlns:r="http://schemas.openxmlformats.org/officeDocument/2006/relationships" r:id="rId8"/>
            <a:extLst>
              <a:ext uri="{FF2B5EF4-FFF2-40B4-BE49-F238E27FC236}">
                <a16:creationId xmlns:a16="http://schemas.microsoft.com/office/drawing/2014/main" id="{00000000-0008-0000-0000-00000C000000}"/>
              </a:ext>
            </a:extLst>
          </xdr:cNvPr>
          <xdr:cNvSpPr/>
        </xdr:nvSpPr>
        <xdr:spPr bwMode="auto">
          <a:xfrm>
            <a:off x="8762997" y="1085850"/>
            <a:ext cx="15906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13" name="Rektangel 12">
            <a:extLst>
              <a:ext uri="{FF2B5EF4-FFF2-40B4-BE49-F238E27FC236}">
                <a16:creationId xmlns:a16="http://schemas.microsoft.com/office/drawing/2014/main" id="{00000000-0008-0000-0000-00000D000000}"/>
              </a:ext>
            </a:extLst>
          </xdr:cNvPr>
          <xdr:cNvSpPr/>
        </xdr:nvSpPr>
        <xdr:spPr bwMode="auto">
          <a:xfrm>
            <a:off x="9525" y="1095376"/>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295275</xdr:colOff>
      <xdr:row>7</xdr:row>
      <xdr:rowOff>171450</xdr:rowOff>
    </xdr:from>
    <xdr:to>
      <xdr:col>9</xdr:col>
      <xdr:colOff>161925</xdr:colOff>
      <xdr:row>30</xdr:row>
      <xdr:rowOff>85725</xdr:rowOff>
    </xdr:to>
    <xdr:sp macro="" textlink="">
      <xdr:nvSpPr>
        <xdr:cNvPr id="2" name="Rektangel 1">
          <a:extLst>
            <a:ext uri="{FF2B5EF4-FFF2-40B4-BE49-F238E27FC236}">
              <a16:creationId xmlns:a16="http://schemas.microsoft.com/office/drawing/2014/main" id="{00000000-0008-0000-0100-000002000000}"/>
            </a:ext>
          </a:extLst>
        </xdr:cNvPr>
        <xdr:cNvSpPr/>
      </xdr:nvSpPr>
      <xdr:spPr bwMode="auto">
        <a:xfrm>
          <a:off x="295275" y="1771650"/>
          <a:ext cx="5838825" cy="276225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clientData/>
  </xdr:twoCellAnchor>
  <xdr:twoCellAnchor editAs="oneCell">
    <xdr:from>
      <xdr:col>1</xdr:col>
      <xdr:colOff>85725</xdr:colOff>
      <xdr:row>0</xdr:row>
      <xdr:rowOff>95250</xdr:rowOff>
    </xdr:from>
    <xdr:to>
      <xdr:col>5</xdr:col>
      <xdr:colOff>289242</xdr:colOff>
      <xdr:row>4</xdr:row>
      <xdr:rowOff>98946</xdr:rowOff>
    </xdr:to>
    <xdr:pic>
      <xdr:nvPicPr>
        <xdr:cNvPr id="7" name="Bildobjekt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xdr:from>
      <xdr:col>0</xdr:col>
      <xdr:colOff>0</xdr:colOff>
      <xdr:row>5</xdr:row>
      <xdr:rowOff>0</xdr:rowOff>
    </xdr:from>
    <xdr:to>
      <xdr:col>10</xdr:col>
      <xdr:colOff>1752599</xdr:colOff>
      <xdr:row>5</xdr:row>
      <xdr:rowOff>514800</xdr:rowOff>
    </xdr:to>
    <xdr:grpSp>
      <xdr:nvGrpSpPr>
        <xdr:cNvPr id="8" name="Grupp 7">
          <a:extLst>
            <a:ext uri="{FF2B5EF4-FFF2-40B4-BE49-F238E27FC236}">
              <a16:creationId xmlns:a16="http://schemas.microsoft.com/office/drawing/2014/main" id="{00000000-0008-0000-0100-000008000000}"/>
            </a:ext>
          </a:extLst>
        </xdr:cNvPr>
        <xdr:cNvGrpSpPr/>
      </xdr:nvGrpSpPr>
      <xdr:grpSpPr>
        <a:xfrm>
          <a:off x="0" y="1057275"/>
          <a:ext cx="11144249" cy="514800"/>
          <a:chOff x="9525" y="1085850"/>
          <a:chExt cx="10344149" cy="514800"/>
        </a:xfrm>
      </xdr:grpSpPr>
      <xdr:sp macro="" textlink="">
        <xdr:nvSpPr>
          <xdr:cNvPr id="9" name="Rektangel 8">
            <a:hlinkClick xmlns:r="http://schemas.openxmlformats.org/officeDocument/2006/relationships" r:id="rId2"/>
            <a:extLst>
              <a:ext uri="{FF2B5EF4-FFF2-40B4-BE49-F238E27FC236}">
                <a16:creationId xmlns:a16="http://schemas.microsoft.com/office/drawing/2014/main" id="{00000000-0008-0000-0100-000009000000}"/>
              </a:ext>
            </a:extLst>
          </xdr:cNvPr>
          <xdr:cNvSpPr/>
        </xdr:nvSpPr>
        <xdr:spPr bwMode="auto">
          <a:xfrm>
            <a:off x="561975" y="1085850"/>
            <a:ext cx="1238250"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10" name="Rektangel 9">
            <a:hlinkClick xmlns:r="http://schemas.openxmlformats.org/officeDocument/2006/relationships" r:id="rId3"/>
            <a:extLst>
              <a:ext uri="{FF2B5EF4-FFF2-40B4-BE49-F238E27FC236}">
                <a16:creationId xmlns:a16="http://schemas.microsoft.com/office/drawing/2014/main" id="{00000000-0008-0000-0100-00000A000000}"/>
              </a:ext>
            </a:extLst>
          </xdr:cNvPr>
          <xdr:cNvSpPr/>
        </xdr:nvSpPr>
        <xdr:spPr bwMode="auto">
          <a:xfrm>
            <a:off x="1809749" y="1085850"/>
            <a:ext cx="1562101"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11" name="Rektangel 10">
            <a:hlinkClick xmlns:r="http://schemas.openxmlformats.org/officeDocument/2006/relationships" r:id="rId4"/>
            <a:extLst>
              <a:ext uri="{FF2B5EF4-FFF2-40B4-BE49-F238E27FC236}">
                <a16:creationId xmlns:a16="http://schemas.microsoft.com/office/drawing/2014/main" id="{00000000-0008-0000-0100-00000B000000}"/>
              </a:ext>
            </a:extLst>
          </xdr:cNvPr>
          <xdr:cNvSpPr/>
        </xdr:nvSpPr>
        <xdr:spPr bwMode="auto">
          <a:xfrm>
            <a:off x="3381374" y="1085850"/>
            <a:ext cx="1590676" cy="514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a:t>
            </a:r>
          </a:p>
          <a:p>
            <a:pPr algn="ctr"/>
            <a:r>
              <a:rPr lang="sv-SE" sz="1600" b="1">
                <a:solidFill>
                  <a:schemeClr val="bg1"/>
                </a:solidFill>
                <a:latin typeface="Corbel" panose="020B0503020204020204" pitchFamily="34" charset="0"/>
              </a:rPr>
              <a:t>parametrar</a:t>
            </a:r>
          </a:p>
        </xdr:txBody>
      </xdr:sp>
      <xdr:sp macro="" textlink="">
        <xdr:nvSpPr>
          <xdr:cNvPr id="12" name="Rektangel 11">
            <a:hlinkClick xmlns:r="http://schemas.openxmlformats.org/officeDocument/2006/relationships" r:id="rId5"/>
            <a:extLst>
              <a:ext uri="{FF2B5EF4-FFF2-40B4-BE49-F238E27FC236}">
                <a16:creationId xmlns:a16="http://schemas.microsoft.com/office/drawing/2014/main" id="{00000000-0008-0000-0100-00000C000000}"/>
              </a:ext>
            </a:extLst>
          </xdr:cNvPr>
          <xdr:cNvSpPr/>
        </xdr:nvSpPr>
        <xdr:spPr bwMode="auto">
          <a:xfrm>
            <a:off x="4981572" y="1085850"/>
            <a:ext cx="1485903"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13" name="Rektangel 12">
            <a:hlinkClick xmlns:r="http://schemas.openxmlformats.org/officeDocument/2006/relationships" r:id="rId6"/>
            <a:extLst>
              <a:ext uri="{FF2B5EF4-FFF2-40B4-BE49-F238E27FC236}">
                <a16:creationId xmlns:a16="http://schemas.microsoft.com/office/drawing/2014/main" id="{00000000-0008-0000-0100-00000D000000}"/>
              </a:ext>
            </a:extLst>
          </xdr:cNvPr>
          <xdr:cNvSpPr/>
        </xdr:nvSpPr>
        <xdr:spPr bwMode="auto">
          <a:xfrm>
            <a:off x="6476998" y="1085850"/>
            <a:ext cx="22764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 klimatpåverkan</a:t>
            </a:r>
          </a:p>
        </xdr:txBody>
      </xdr:sp>
      <xdr:sp macro="" textlink="">
        <xdr:nvSpPr>
          <xdr:cNvPr id="14" name="Rektangel 13">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bwMode="auto">
          <a:xfrm>
            <a:off x="8762997" y="1085850"/>
            <a:ext cx="15906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15" name="Rektangel 14">
            <a:extLst>
              <a:ext uri="{FF2B5EF4-FFF2-40B4-BE49-F238E27FC236}">
                <a16:creationId xmlns:a16="http://schemas.microsoft.com/office/drawing/2014/main" id="{00000000-0008-0000-0100-00000F000000}"/>
              </a:ext>
            </a:extLst>
          </xdr:cNvPr>
          <xdr:cNvSpPr/>
        </xdr:nvSpPr>
        <xdr:spPr bwMode="auto">
          <a:xfrm>
            <a:off x="9525" y="1095376"/>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5</xdr:col>
      <xdr:colOff>418782</xdr:colOff>
      <xdr:row>4</xdr:row>
      <xdr:rowOff>98946</xdr:rowOff>
    </xdr:to>
    <xdr:pic>
      <xdr:nvPicPr>
        <xdr:cNvPr id="2" name="Bildobjekt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xdr:from>
      <xdr:col>0</xdr:col>
      <xdr:colOff>0</xdr:colOff>
      <xdr:row>5</xdr:row>
      <xdr:rowOff>0</xdr:rowOff>
    </xdr:from>
    <xdr:to>
      <xdr:col>10</xdr:col>
      <xdr:colOff>276224</xdr:colOff>
      <xdr:row>5</xdr:row>
      <xdr:rowOff>514800</xdr:rowOff>
    </xdr:to>
    <xdr:grpSp>
      <xdr:nvGrpSpPr>
        <xdr:cNvPr id="3" name="Grupp 2">
          <a:extLst>
            <a:ext uri="{FF2B5EF4-FFF2-40B4-BE49-F238E27FC236}">
              <a16:creationId xmlns:a16="http://schemas.microsoft.com/office/drawing/2014/main" id="{00000000-0008-0000-0200-000003000000}"/>
            </a:ext>
          </a:extLst>
        </xdr:cNvPr>
        <xdr:cNvGrpSpPr/>
      </xdr:nvGrpSpPr>
      <xdr:grpSpPr>
        <a:xfrm>
          <a:off x="0" y="1066800"/>
          <a:ext cx="10344149" cy="514800"/>
          <a:chOff x="9525" y="1085850"/>
          <a:chExt cx="10344149" cy="514800"/>
        </a:xfrm>
      </xdr:grpSpPr>
      <xdr:sp macro="" textlink="">
        <xdr:nvSpPr>
          <xdr:cNvPr id="4" name="Rektangel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bwMode="auto">
          <a:xfrm>
            <a:off x="561975" y="1085850"/>
            <a:ext cx="1238250"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5" name="Rektangel 4">
            <a:hlinkClick xmlns:r="http://schemas.openxmlformats.org/officeDocument/2006/relationships" r:id="rId3"/>
            <a:extLst>
              <a:ext uri="{FF2B5EF4-FFF2-40B4-BE49-F238E27FC236}">
                <a16:creationId xmlns:a16="http://schemas.microsoft.com/office/drawing/2014/main" id="{00000000-0008-0000-0200-000005000000}"/>
              </a:ext>
            </a:extLst>
          </xdr:cNvPr>
          <xdr:cNvSpPr/>
        </xdr:nvSpPr>
        <xdr:spPr bwMode="auto">
          <a:xfrm>
            <a:off x="1809749" y="1085850"/>
            <a:ext cx="1562101" cy="514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6" name="Rektangel 5">
            <a:hlinkClick xmlns:r="http://schemas.openxmlformats.org/officeDocument/2006/relationships" r:id="rId4"/>
            <a:extLst>
              <a:ext uri="{FF2B5EF4-FFF2-40B4-BE49-F238E27FC236}">
                <a16:creationId xmlns:a16="http://schemas.microsoft.com/office/drawing/2014/main" id="{00000000-0008-0000-0200-000006000000}"/>
              </a:ext>
            </a:extLst>
          </xdr:cNvPr>
          <xdr:cNvSpPr/>
        </xdr:nvSpPr>
        <xdr:spPr bwMode="auto">
          <a:xfrm>
            <a:off x="3381374" y="1085850"/>
            <a:ext cx="1590676"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a:t>
            </a:r>
          </a:p>
          <a:p>
            <a:pPr algn="ctr"/>
            <a:r>
              <a:rPr lang="sv-SE" sz="1600" b="1">
                <a:solidFill>
                  <a:schemeClr val="bg1"/>
                </a:solidFill>
                <a:latin typeface="Corbel" panose="020B0503020204020204" pitchFamily="34" charset="0"/>
              </a:rPr>
              <a:t>parametrar</a:t>
            </a:r>
          </a:p>
        </xdr:txBody>
      </xdr:sp>
      <xdr:sp macro="" textlink="">
        <xdr:nvSpPr>
          <xdr:cNvPr id="7" name="Rektangel 6">
            <a:hlinkClick xmlns:r="http://schemas.openxmlformats.org/officeDocument/2006/relationships" r:id="rId5"/>
            <a:extLst>
              <a:ext uri="{FF2B5EF4-FFF2-40B4-BE49-F238E27FC236}">
                <a16:creationId xmlns:a16="http://schemas.microsoft.com/office/drawing/2014/main" id="{00000000-0008-0000-0200-000007000000}"/>
              </a:ext>
            </a:extLst>
          </xdr:cNvPr>
          <xdr:cNvSpPr/>
        </xdr:nvSpPr>
        <xdr:spPr bwMode="auto">
          <a:xfrm>
            <a:off x="4981572" y="1085850"/>
            <a:ext cx="1485903"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8" name="Rektangel 7">
            <a:hlinkClick xmlns:r="http://schemas.openxmlformats.org/officeDocument/2006/relationships" r:id="rId6"/>
            <a:extLst>
              <a:ext uri="{FF2B5EF4-FFF2-40B4-BE49-F238E27FC236}">
                <a16:creationId xmlns:a16="http://schemas.microsoft.com/office/drawing/2014/main" id="{00000000-0008-0000-0200-000008000000}"/>
              </a:ext>
            </a:extLst>
          </xdr:cNvPr>
          <xdr:cNvSpPr/>
        </xdr:nvSpPr>
        <xdr:spPr bwMode="auto">
          <a:xfrm>
            <a:off x="6476998" y="1085850"/>
            <a:ext cx="22764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 klimatpåverkan</a:t>
            </a:r>
          </a:p>
        </xdr:txBody>
      </xdr:sp>
      <xdr:sp macro="" textlink="">
        <xdr:nvSpPr>
          <xdr:cNvPr id="9" name="Rektangel 8">
            <a:hlinkClick xmlns:r="http://schemas.openxmlformats.org/officeDocument/2006/relationships" r:id="rId7"/>
            <a:extLst>
              <a:ext uri="{FF2B5EF4-FFF2-40B4-BE49-F238E27FC236}">
                <a16:creationId xmlns:a16="http://schemas.microsoft.com/office/drawing/2014/main" id="{00000000-0008-0000-0200-000009000000}"/>
              </a:ext>
            </a:extLst>
          </xdr:cNvPr>
          <xdr:cNvSpPr/>
        </xdr:nvSpPr>
        <xdr:spPr bwMode="auto">
          <a:xfrm>
            <a:off x="8762997" y="1085850"/>
            <a:ext cx="15906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10" name="Rektangel 9">
            <a:extLst>
              <a:ext uri="{FF2B5EF4-FFF2-40B4-BE49-F238E27FC236}">
                <a16:creationId xmlns:a16="http://schemas.microsoft.com/office/drawing/2014/main" id="{00000000-0008-0000-0200-00000A000000}"/>
              </a:ext>
            </a:extLst>
          </xdr:cNvPr>
          <xdr:cNvSpPr/>
        </xdr:nvSpPr>
        <xdr:spPr bwMode="auto">
          <a:xfrm>
            <a:off x="9525" y="1095376"/>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5</xdr:col>
      <xdr:colOff>380682</xdr:colOff>
      <xdr:row>4</xdr:row>
      <xdr:rowOff>95136</xdr:rowOff>
    </xdr:to>
    <xdr:pic>
      <xdr:nvPicPr>
        <xdr:cNvPr id="2" name="Bildobjekt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xdr:from>
      <xdr:col>1</xdr:col>
      <xdr:colOff>95810</xdr:colOff>
      <xdr:row>28</xdr:row>
      <xdr:rowOff>58830</xdr:rowOff>
    </xdr:from>
    <xdr:to>
      <xdr:col>19</xdr:col>
      <xdr:colOff>247649</xdr:colOff>
      <xdr:row>53</xdr:row>
      <xdr:rowOff>28575</xdr:rowOff>
    </xdr:to>
    <xdr:graphicFrame macro="">
      <xdr:nvGraphicFramePr>
        <xdr:cNvPr id="3" name="Diagra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114300</xdr:colOff>
      <xdr:row>53</xdr:row>
      <xdr:rowOff>95250</xdr:rowOff>
    </xdr:from>
    <xdr:to>
      <xdr:col>19</xdr:col>
      <xdr:colOff>257175</xdr:colOff>
      <xdr:row>78</xdr:row>
      <xdr:rowOff>25212</xdr:rowOff>
    </xdr:to>
    <xdr:graphicFrame macro="">
      <xdr:nvGraphicFramePr>
        <xdr:cNvPr id="4" name="Diagra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xdr:row>
      <xdr:rowOff>0</xdr:rowOff>
    </xdr:from>
    <xdr:to>
      <xdr:col>18</xdr:col>
      <xdr:colOff>361949</xdr:colOff>
      <xdr:row>5</xdr:row>
      <xdr:rowOff>514800</xdr:rowOff>
    </xdr:to>
    <xdr:grpSp>
      <xdr:nvGrpSpPr>
        <xdr:cNvPr id="7" name="Grupp 6">
          <a:extLst>
            <a:ext uri="{FF2B5EF4-FFF2-40B4-BE49-F238E27FC236}">
              <a16:creationId xmlns:a16="http://schemas.microsoft.com/office/drawing/2014/main" id="{00000000-0008-0000-0300-000007000000}"/>
            </a:ext>
          </a:extLst>
        </xdr:cNvPr>
        <xdr:cNvGrpSpPr/>
      </xdr:nvGrpSpPr>
      <xdr:grpSpPr>
        <a:xfrm>
          <a:off x="0" y="1057275"/>
          <a:ext cx="10496549" cy="514800"/>
          <a:chOff x="9525" y="1085850"/>
          <a:chExt cx="10344149" cy="514800"/>
        </a:xfrm>
      </xdr:grpSpPr>
      <xdr:sp macro="" textlink="">
        <xdr:nvSpPr>
          <xdr:cNvPr id="8" name="Rektangel 7">
            <a:hlinkClick xmlns:r="http://schemas.openxmlformats.org/officeDocument/2006/relationships" r:id="rId4"/>
            <a:extLst>
              <a:ext uri="{FF2B5EF4-FFF2-40B4-BE49-F238E27FC236}">
                <a16:creationId xmlns:a16="http://schemas.microsoft.com/office/drawing/2014/main" id="{00000000-0008-0000-0300-000008000000}"/>
              </a:ext>
            </a:extLst>
          </xdr:cNvPr>
          <xdr:cNvSpPr/>
        </xdr:nvSpPr>
        <xdr:spPr bwMode="auto">
          <a:xfrm>
            <a:off x="561975" y="1085850"/>
            <a:ext cx="1238250"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9" name="Rektangel 8">
            <a:hlinkClick xmlns:r="http://schemas.openxmlformats.org/officeDocument/2006/relationships" r:id="rId5"/>
            <a:extLst>
              <a:ext uri="{FF2B5EF4-FFF2-40B4-BE49-F238E27FC236}">
                <a16:creationId xmlns:a16="http://schemas.microsoft.com/office/drawing/2014/main" id="{00000000-0008-0000-0300-000009000000}"/>
              </a:ext>
            </a:extLst>
          </xdr:cNvPr>
          <xdr:cNvSpPr/>
        </xdr:nvSpPr>
        <xdr:spPr bwMode="auto">
          <a:xfrm>
            <a:off x="1809749" y="1085850"/>
            <a:ext cx="1562101"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10" name="Rektangel 9">
            <a:hlinkClick xmlns:r="http://schemas.openxmlformats.org/officeDocument/2006/relationships" r:id="rId6"/>
            <a:extLst>
              <a:ext uri="{FF2B5EF4-FFF2-40B4-BE49-F238E27FC236}">
                <a16:creationId xmlns:a16="http://schemas.microsoft.com/office/drawing/2014/main" id="{00000000-0008-0000-0300-00000A000000}"/>
              </a:ext>
            </a:extLst>
          </xdr:cNvPr>
          <xdr:cNvSpPr/>
        </xdr:nvSpPr>
        <xdr:spPr bwMode="auto">
          <a:xfrm>
            <a:off x="3381374" y="1085850"/>
            <a:ext cx="1590676"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Kalkyl-parametrar</a:t>
            </a:r>
          </a:p>
        </xdr:txBody>
      </xdr:sp>
      <xdr:sp macro="" textlink="">
        <xdr:nvSpPr>
          <xdr:cNvPr id="11" name="Rektangel 10">
            <a:hlinkClick xmlns:r="http://schemas.openxmlformats.org/officeDocument/2006/relationships" r:id="rId7"/>
            <a:extLst>
              <a:ext uri="{FF2B5EF4-FFF2-40B4-BE49-F238E27FC236}">
                <a16:creationId xmlns:a16="http://schemas.microsoft.com/office/drawing/2014/main" id="{00000000-0008-0000-0300-00000B000000}"/>
              </a:ext>
            </a:extLst>
          </xdr:cNvPr>
          <xdr:cNvSpPr/>
        </xdr:nvSpPr>
        <xdr:spPr bwMode="auto">
          <a:xfrm>
            <a:off x="4981572" y="1085850"/>
            <a:ext cx="1485903"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12" name="Rektangel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bwMode="auto">
          <a:xfrm>
            <a:off x="6476998" y="1085850"/>
            <a:ext cx="22764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 klimatpåverkan</a:t>
            </a:r>
          </a:p>
        </xdr:txBody>
      </xdr:sp>
      <xdr:sp macro="" textlink="">
        <xdr:nvSpPr>
          <xdr:cNvPr id="13" name="Rektangel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bwMode="auto">
          <a:xfrm>
            <a:off x="8762997" y="1085850"/>
            <a:ext cx="15906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14" name="Rektangel 13">
            <a:extLst>
              <a:ext uri="{FF2B5EF4-FFF2-40B4-BE49-F238E27FC236}">
                <a16:creationId xmlns:a16="http://schemas.microsoft.com/office/drawing/2014/main" id="{00000000-0008-0000-0300-00000E000000}"/>
              </a:ext>
            </a:extLst>
          </xdr:cNvPr>
          <xdr:cNvSpPr/>
        </xdr:nvSpPr>
        <xdr:spPr bwMode="auto">
          <a:xfrm>
            <a:off x="9525" y="1095376"/>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5</xdr:col>
      <xdr:colOff>418782</xdr:colOff>
      <xdr:row>4</xdr:row>
      <xdr:rowOff>98946</xdr:rowOff>
    </xdr:to>
    <xdr:pic>
      <xdr:nvPicPr>
        <xdr:cNvPr id="2" name="Bildobjekt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xdr:from>
      <xdr:col>0</xdr:col>
      <xdr:colOff>0</xdr:colOff>
      <xdr:row>5</xdr:row>
      <xdr:rowOff>0</xdr:rowOff>
    </xdr:from>
    <xdr:to>
      <xdr:col>9</xdr:col>
      <xdr:colOff>1247774</xdr:colOff>
      <xdr:row>5</xdr:row>
      <xdr:rowOff>514800</xdr:rowOff>
    </xdr:to>
    <xdr:grpSp>
      <xdr:nvGrpSpPr>
        <xdr:cNvPr id="3" name="Grupp 2">
          <a:extLst>
            <a:ext uri="{FF2B5EF4-FFF2-40B4-BE49-F238E27FC236}">
              <a16:creationId xmlns:a16="http://schemas.microsoft.com/office/drawing/2014/main" id="{00000000-0008-0000-0400-000003000000}"/>
            </a:ext>
          </a:extLst>
        </xdr:cNvPr>
        <xdr:cNvGrpSpPr/>
      </xdr:nvGrpSpPr>
      <xdr:grpSpPr>
        <a:xfrm>
          <a:off x="0" y="1066800"/>
          <a:ext cx="11353799" cy="514800"/>
          <a:chOff x="9525" y="1085850"/>
          <a:chExt cx="10344149" cy="514800"/>
        </a:xfrm>
      </xdr:grpSpPr>
      <xdr:sp macro="" textlink="">
        <xdr:nvSpPr>
          <xdr:cNvPr id="4" name="Rektangel 3">
            <a:hlinkClick xmlns:r="http://schemas.openxmlformats.org/officeDocument/2006/relationships" r:id="rId2"/>
            <a:extLst>
              <a:ext uri="{FF2B5EF4-FFF2-40B4-BE49-F238E27FC236}">
                <a16:creationId xmlns:a16="http://schemas.microsoft.com/office/drawing/2014/main" id="{00000000-0008-0000-0400-000004000000}"/>
              </a:ext>
            </a:extLst>
          </xdr:cNvPr>
          <xdr:cNvSpPr/>
        </xdr:nvSpPr>
        <xdr:spPr bwMode="auto">
          <a:xfrm>
            <a:off x="561975" y="1085850"/>
            <a:ext cx="1238250"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5" name="Rektangel 4">
            <a:hlinkClick xmlns:r="http://schemas.openxmlformats.org/officeDocument/2006/relationships" r:id="rId3"/>
            <a:extLst>
              <a:ext uri="{FF2B5EF4-FFF2-40B4-BE49-F238E27FC236}">
                <a16:creationId xmlns:a16="http://schemas.microsoft.com/office/drawing/2014/main" id="{00000000-0008-0000-0400-000005000000}"/>
              </a:ext>
            </a:extLst>
          </xdr:cNvPr>
          <xdr:cNvSpPr/>
        </xdr:nvSpPr>
        <xdr:spPr bwMode="auto">
          <a:xfrm>
            <a:off x="1809749" y="1085850"/>
            <a:ext cx="1562101"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6" name="Rektangel 5">
            <a:hlinkClick xmlns:r="http://schemas.openxmlformats.org/officeDocument/2006/relationships" r:id="rId4"/>
            <a:extLst>
              <a:ext uri="{FF2B5EF4-FFF2-40B4-BE49-F238E27FC236}">
                <a16:creationId xmlns:a16="http://schemas.microsoft.com/office/drawing/2014/main" id="{00000000-0008-0000-0400-000006000000}"/>
              </a:ext>
            </a:extLst>
          </xdr:cNvPr>
          <xdr:cNvSpPr/>
        </xdr:nvSpPr>
        <xdr:spPr bwMode="auto">
          <a:xfrm>
            <a:off x="3381374" y="1085850"/>
            <a:ext cx="1590676"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Kalkyl-parametrar</a:t>
            </a:r>
          </a:p>
        </xdr:txBody>
      </xdr:sp>
      <xdr:sp macro="" textlink="">
        <xdr:nvSpPr>
          <xdr:cNvPr id="7" name="Rektangel 6">
            <a:hlinkClick xmlns:r="http://schemas.openxmlformats.org/officeDocument/2006/relationships" r:id="rId5"/>
            <a:extLst>
              <a:ext uri="{FF2B5EF4-FFF2-40B4-BE49-F238E27FC236}">
                <a16:creationId xmlns:a16="http://schemas.microsoft.com/office/drawing/2014/main" id="{00000000-0008-0000-0400-000007000000}"/>
              </a:ext>
            </a:extLst>
          </xdr:cNvPr>
          <xdr:cNvSpPr/>
        </xdr:nvSpPr>
        <xdr:spPr bwMode="auto">
          <a:xfrm>
            <a:off x="4981572" y="1085850"/>
            <a:ext cx="1485903"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8" name="Rektangel 7">
            <a:hlinkClick xmlns:r="http://schemas.openxmlformats.org/officeDocument/2006/relationships" r:id="rId6"/>
            <a:extLst>
              <a:ext uri="{FF2B5EF4-FFF2-40B4-BE49-F238E27FC236}">
                <a16:creationId xmlns:a16="http://schemas.microsoft.com/office/drawing/2014/main" id="{00000000-0008-0000-0400-000008000000}"/>
              </a:ext>
            </a:extLst>
          </xdr:cNvPr>
          <xdr:cNvSpPr/>
        </xdr:nvSpPr>
        <xdr:spPr bwMode="auto">
          <a:xfrm>
            <a:off x="6476998" y="1085850"/>
            <a:ext cx="2276477"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 klimatpåverkan</a:t>
            </a:r>
          </a:p>
        </xdr:txBody>
      </xdr:sp>
      <xdr:sp macro="" textlink="">
        <xdr:nvSpPr>
          <xdr:cNvPr id="9" name="Rektangel 8">
            <a:hlinkClick xmlns:r="http://schemas.openxmlformats.org/officeDocument/2006/relationships" r:id="rId7"/>
            <a:extLst>
              <a:ext uri="{FF2B5EF4-FFF2-40B4-BE49-F238E27FC236}">
                <a16:creationId xmlns:a16="http://schemas.microsoft.com/office/drawing/2014/main" id="{00000000-0008-0000-0400-000009000000}"/>
              </a:ext>
            </a:extLst>
          </xdr:cNvPr>
          <xdr:cNvSpPr/>
        </xdr:nvSpPr>
        <xdr:spPr bwMode="auto">
          <a:xfrm>
            <a:off x="8762997" y="1085850"/>
            <a:ext cx="15906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10" name="Rektangel 9">
            <a:extLst>
              <a:ext uri="{FF2B5EF4-FFF2-40B4-BE49-F238E27FC236}">
                <a16:creationId xmlns:a16="http://schemas.microsoft.com/office/drawing/2014/main" id="{00000000-0008-0000-0400-00000A000000}"/>
              </a:ext>
            </a:extLst>
          </xdr:cNvPr>
          <xdr:cNvSpPr/>
        </xdr:nvSpPr>
        <xdr:spPr bwMode="auto">
          <a:xfrm>
            <a:off x="9525" y="1095376"/>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5</xdr:col>
      <xdr:colOff>418782</xdr:colOff>
      <xdr:row>4</xdr:row>
      <xdr:rowOff>95136</xdr:rowOff>
    </xdr:to>
    <xdr:pic>
      <xdr:nvPicPr>
        <xdr:cNvPr id="2" name="Bildobjekt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xdr:from>
      <xdr:col>0</xdr:col>
      <xdr:colOff>0</xdr:colOff>
      <xdr:row>5</xdr:row>
      <xdr:rowOff>0</xdr:rowOff>
    </xdr:from>
    <xdr:to>
      <xdr:col>14</xdr:col>
      <xdr:colOff>28574</xdr:colOff>
      <xdr:row>5</xdr:row>
      <xdr:rowOff>514800</xdr:rowOff>
    </xdr:to>
    <xdr:grpSp>
      <xdr:nvGrpSpPr>
        <xdr:cNvPr id="3" name="Grupp 2">
          <a:extLst>
            <a:ext uri="{FF2B5EF4-FFF2-40B4-BE49-F238E27FC236}">
              <a16:creationId xmlns:a16="http://schemas.microsoft.com/office/drawing/2014/main" id="{00000000-0008-0000-0500-000003000000}"/>
            </a:ext>
          </a:extLst>
        </xdr:cNvPr>
        <xdr:cNvGrpSpPr/>
      </xdr:nvGrpSpPr>
      <xdr:grpSpPr>
        <a:xfrm>
          <a:off x="0" y="1066800"/>
          <a:ext cx="10344149" cy="514800"/>
          <a:chOff x="9525" y="1085850"/>
          <a:chExt cx="10344149" cy="514800"/>
        </a:xfrm>
      </xdr:grpSpPr>
      <xdr:sp macro="" textlink="">
        <xdr:nvSpPr>
          <xdr:cNvPr id="4" name="Rektangel 3">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bwMode="auto">
          <a:xfrm>
            <a:off x="561975" y="1085850"/>
            <a:ext cx="1238250"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5" name="Rektangel 4">
            <a:hlinkClick xmlns:r="http://schemas.openxmlformats.org/officeDocument/2006/relationships" r:id="rId3"/>
            <a:extLst>
              <a:ext uri="{FF2B5EF4-FFF2-40B4-BE49-F238E27FC236}">
                <a16:creationId xmlns:a16="http://schemas.microsoft.com/office/drawing/2014/main" id="{00000000-0008-0000-0500-000005000000}"/>
              </a:ext>
            </a:extLst>
          </xdr:cNvPr>
          <xdr:cNvSpPr/>
        </xdr:nvSpPr>
        <xdr:spPr bwMode="auto">
          <a:xfrm>
            <a:off x="1809749" y="1085850"/>
            <a:ext cx="1562101"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6" name="Rektangel 5">
            <a:hlinkClick xmlns:r="http://schemas.openxmlformats.org/officeDocument/2006/relationships" r:id="rId4"/>
            <a:extLst>
              <a:ext uri="{FF2B5EF4-FFF2-40B4-BE49-F238E27FC236}">
                <a16:creationId xmlns:a16="http://schemas.microsoft.com/office/drawing/2014/main" id="{00000000-0008-0000-0500-000006000000}"/>
              </a:ext>
            </a:extLst>
          </xdr:cNvPr>
          <xdr:cNvSpPr/>
        </xdr:nvSpPr>
        <xdr:spPr bwMode="auto">
          <a:xfrm>
            <a:off x="3381374" y="1085850"/>
            <a:ext cx="1590676"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Kalkyl-parametrar</a:t>
            </a:r>
          </a:p>
        </xdr:txBody>
      </xdr:sp>
      <xdr:sp macro="" textlink="">
        <xdr:nvSpPr>
          <xdr:cNvPr id="7" name="Rektangel 6">
            <a:hlinkClick xmlns:r="http://schemas.openxmlformats.org/officeDocument/2006/relationships" r:id="rId5"/>
            <a:extLst>
              <a:ext uri="{FF2B5EF4-FFF2-40B4-BE49-F238E27FC236}">
                <a16:creationId xmlns:a16="http://schemas.microsoft.com/office/drawing/2014/main" id="{00000000-0008-0000-0500-000007000000}"/>
              </a:ext>
            </a:extLst>
          </xdr:cNvPr>
          <xdr:cNvSpPr/>
        </xdr:nvSpPr>
        <xdr:spPr bwMode="auto">
          <a:xfrm>
            <a:off x="4981572" y="1085850"/>
            <a:ext cx="1485903"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8" name="Rektangel 7">
            <a:hlinkClick xmlns:r="http://schemas.openxmlformats.org/officeDocument/2006/relationships" r:id="rId6"/>
            <a:extLst>
              <a:ext uri="{FF2B5EF4-FFF2-40B4-BE49-F238E27FC236}">
                <a16:creationId xmlns:a16="http://schemas.microsoft.com/office/drawing/2014/main" id="{00000000-0008-0000-0500-000008000000}"/>
              </a:ext>
            </a:extLst>
          </xdr:cNvPr>
          <xdr:cNvSpPr/>
        </xdr:nvSpPr>
        <xdr:spPr bwMode="auto">
          <a:xfrm>
            <a:off x="6476998" y="1085850"/>
            <a:ext cx="22764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 klimatpåverkan</a:t>
            </a:r>
          </a:p>
        </xdr:txBody>
      </xdr:sp>
      <xdr:sp macro="" textlink="">
        <xdr:nvSpPr>
          <xdr:cNvPr id="9" name="Rektangel 8">
            <a:hlinkClick xmlns:r="http://schemas.openxmlformats.org/officeDocument/2006/relationships" r:id="rId7"/>
            <a:extLst>
              <a:ext uri="{FF2B5EF4-FFF2-40B4-BE49-F238E27FC236}">
                <a16:creationId xmlns:a16="http://schemas.microsoft.com/office/drawing/2014/main" id="{00000000-0008-0000-0500-000009000000}"/>
              </a:ext>
            </a:extLst>
          </xdr:cNvPr>
          <xdr:cNvSpPr/>
        </xdr:nvSpPr>
        <xdr:spPr bwMode="auto">
          <a:xfrm>
            <a:off x="8762997" y="1085850"/>
            <a:ext cx="1590677"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10" name="Rektangel 9">
            <a:extLst>
              <a:ext uri="{FF2B5EF4-FFF2-40B4-BE49-F238E27FC236}">
                <a16:creationId xmlns:a16="http://schemas.microsoft.com/office/drawing/2014/main" id="{00000000-0008-0000-0500-00000A000000}"/>
              </a:ext>
            </a:extLst>
          </xdr:cNvPr>
          <xdr:cNvSpPr/>
        </xdr:nvSpPr>
        <xdr:spPr bwMode="auto">
          <a:xfrm>
            <a:off x="9525" y="1095376"/>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twoCellAnchor>
    <xdr:from>
      <xdr:col>3</xdr:col>
      <xdr:colOff>28575</xdr:colOff>
      <xdr:row>9</xdr:row>
      <xdr:rowOff>0</xdr:rowOff>
    </xdr:from>
    <xdr:to>
      <xdr:col>7</xdr:col>
      <xdr:colOff>942975</xdr:colOff>
      <xdr:row>9</xdr:row>
      <xdr:rowOff>0</xdr:rowOff>
    </xdr:to>
    <xdr:cxnSp macro="">
      <xdr:nvCxnSpPr>
        <xdr:cNvPr id="12" name="Rak 11">
          <a:extLst>
            <a:ext uri="{FF2B5EF4-FFF2-40B4-BE49-F238E27FC236}">
              <a16:creationId xmlns:a16="http://schemas.microsoft.com/office/drawing/2014/main" id="{00000000-0008-0000-0500-00000C000000}"/>
            </a:ext>
          </a:extLst>
        </xdr:cNvPr>
        <xdr:cNvCxnSpPr/>
      </xdr:nvCxnSpPr>
      <xdr:spPr bwMode="auto">
        <a:xfrm>
          <a:off x="1685925" y="2228850"/>
          <a:ext cx="3124200" cy="0"/>
        </a:xfrm>
        <a:prstGeom prst="line">
          <a:avLst/>
        </a:prstGeom>
        <a:solidFill>
          <a:srgbClr val="FFFFFF"/>
        </a:solidFill>
        <a:ln w="19050" cap="flat" cmpd="sng" algn="ctr">
          <a:solidFill>
            <a:srgbClr val="6B2879"/>
          </a:solidFill>
          <a:prstDash val="solid"/>
          <a:round/>
          <a:headEnd type="none" w="med" len="med"/>
          <a:tailEnd type="none" w="med" len="med"/>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mlog01\Gemensam\Users\ysv102\Documents\LCC\IMPLEMENTERING%20LCC-KALKYLER%202016\LCC-kalkyl%20inomhusbelysning%20201601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Översikt"/>
      <sheetName val="2. LCC-kalkyl"/>
      <sheetName val="TEMP"/>
      <sheetName val="3. Instruktioner"/>
      <sheetName val="4. Reduktionsfaktorer"/>
      <sheetName val="5. Omvandlingsfaktorer"/>
      <sheetName val="6. Resultat"/>
      <sheetName val="7. Svarsformulä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pphandlingsmyndigheten.se/om-hallbar-upphandling/ekonomiskt-hallbar-upphandling/lcc-for-langsiktigt-hallbara-inko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eur02.safelinks.protection.outlook.com/?url=https%3A%2F%2Fei.se%2Fbransch%2Fursprungsmarkning-av-el%2Fresidualmix&amp;data=05%7C02%7Cemma.karlsson%40wsp.com%7C1538c83fc5dc43b3ad7d08dcf36e6fb2%7C3d234255e20f420588a59658a402999b%7C1%7C0%7C638652902846330502%7CUnknown%7CTWFpbGZsb3d8eyJWIjoiMC4wLjAwMDAiLCJQIjoiV2luMzIiLCJBTiI6Ik1haWwiLCJXVCI6Mn0%3D%7C0%7C%7C%7C&amp;sdata=oa8c10bmbziwiJcIEUo5YolYIMSfOUJemQT1dvxMMXA%3D&amp;reserved=0" TargetMode="External"/><Relationship Id="rId3" Type="http://schemas.openxmlformats.org/officeDocument/2006/relationships/hyperlink" Target="https://www.energiforetagen.se/statistik/fjarrvarmestatistik/miljovardering-av-fjarrvarme/" TargetMode="External"/><Relationship Id="rId7" Type="http://schemas.openxmlformats.org/officeDocument/2006/relationships/hyperlink" Target="https://klimatdatabasen.boverket.se/detaljer/2/6000000008" TargetMode="External"/><Relationship Id="rId12" Type="http://schemas.openxmlformats.org/officeDocument/2006/relationships/drawing" Target="../drawings/drawing5.xml"/><Relationship Id="rId2" Type="http://schemas.openxmlformats.org/officeDocument/2006/relationships/hyperlink" Target="https://www.energiforetagen.se/statistik/fjarrvarmestatistik/miljovardering-av-fjarrvarme/" TargetMode="External"/><Relationship Id="rId1" Type="http://schemas.openxmlformats.org/officeDocument/2006/relationships/hyperlink" Target="https://klimatdatabasen.boverket.se/detaljer/2/6000000014" TargetMode="External"/><Relationship Id="rId6" Type="http://schemas.openxmlformats.org/officeDocument/2006/relationships/hyperlink" Target="https://naturvardsverket.diva-portal.org/smash/get/diva2:1540012/FULLTEXT01.pdf" TargetMode="External"/><Relationship Id="rId11" Type="http://schemas.openxmlformats.org/officeDocument/2006/relationships/printerSettings" Target="../printerSettings/printerSettings5.bin"/><Relationship Id="rId5" Type="http://schemas.openxmlformats.org/officeDocument/2006/relationships/hyperlink" Target="https://www.energiforetagen.se/statistik/fjarrvarmestatistik/miljovardering-av-fjarrvarme/" TargetMode="External"/><Relationship Id="rId10" Type="http://schemas.openxmlformats.org/officeDocument/2006/relationships/hyperlink" Target="https://www.ivl.se/vart-erbjudande/vara-omraden/hallbart-samhallsbyggande/anvisningar-lca-berakning-byggprojekt.html" TargetMode="External"/><Relationship Id="rId4" Type="http://schemas.openxmlformats.org/officeDocument/2006/relationships/hyperlink" Target="https://www.energiforetagen.se/statistik/fjarrvarmestatistik/miljovardering-av-fjarrvarme/" TargetMode="External"/><Relationship Id="rId9" Type="http://schemas.openxmlformats.org/officeDocument/2006/relationships/hyperlink" Target="https://eur02.safelinks.protection.outlook.com/?url=https%3A%2F%2Fwww.eea.europa.eu%2Fen%2Fanalysis%2Findicators%2Fgreenhouse-gas-emission-intensity-of-1&amp;data=05%7C02%7Cemma.karlsson%40wsp.com%7C1538c83fc5dc43b3ad7d08dcf36e6fb2%7C3d234255e20f420588a59658a402999b%7C1%7C0%7C638652902846344004%7CUnknown%7CTWFpbGZsb3d8eyJWIjoiMC4wLjAwMDAiLCJQIjoiV2luMzIiLCJBTiI6Ik1haWwiLCJXVCI6Mn0%3D%7C0%7C%7C%7C&amp;sdata=mhCt8fxAHqgfx4kn%2BJr7TyOanPrPyqq5yzeqp%2FjdB28%3D&amp;reserved=0"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6B2879"/>
  </sheetPr>
  <dimension ref="A1:AC368"/>
  <sheetViews>
    <sheetView topLeftCell="A23" zoomScale="90" zoomScaleNormal="90" workbookViewId="0">
      <selection activeCell="B19" sqref="B19:E25"/>
    </sheetView>
  </sheetViews>
  <sheetFormatPr defaultColWidth="9.140625" defaultRowHeight="12.95"/>
  <cols>
    <col min="1" max="19" width="8.28515625" style="166" customWidth="1"/>
    <col min="20" max="16384" width="9.140625" style="166"/>
  </cols>
  <sheetData>
    <row r="1" spans="1:23" s="147" customFormat="1">
      <c r="A1" s="267" t="s">
        <v>0</v>
      </c>
    </row>
    <row r="2" spans="1:23" s="147" customFormat="1" ht="33.6">
      <c r="G2" s="1" t="s">
        <v>1</v>
      </c>
    </row>
    <row r="3" spans="1:23" s="147" customFormat="1">
      <c r="G3" s="147" t="s">
        <v>2</v>
      </c>
    </row>
    <row r="4" spans="1:23" s="147" customFormat="1">
      <c r="G4" s="147" t="s">
        <v>3</v>
      </c>
      <c r="I4" s="266"/>
    </row>
    <row r="5" spans="1:23" s="147" customFormat="1"/>
    <row r="6" spans="1:23" s="31" customFormat="1" ht="41.25" customHeight="1">
      <c r="B6" s="295"/>
      <c r="C6" s="295"/>
      <c r="D6" s="295"/>
      <c r="E6" s="295"/>
      <c r="F6" s="295"/>
      <c r="G6" s="295"/>
      <c r="H6" s="295"/>
      <c r="I6" s="295"/>
      <c r="J6" s="295"/>
      <c r="K6" s="295"/>
      <c r="L6" s="295"/>
      <c r="M6" s="295"/>
      <c r="N6" s="295"/>
      <c r="O6" s="295"/>
      <c r="P6" s="302"/>
      <c r="Q6" s="302"/>
      <c r="R6" s="302"/>
      <c r="S6" s="302"/>
      <c r="T6" s="302"/>
      <c r="U6" s="302"/>
      <c r="V6" s="302"/>
      <c r="W6" s="302"/>
    </row>
    <row r="7" spans="1:23" s="147" customFormat="1"/>
    <row r="8" spans="1:23" s="147" customFormat="1"/>
    <row r="9" spans="1:23" s="147" customFormat="1" ht="23.45">
      <c r="B9" s="296" t="s">
        <v>4</v>
      </c>
      <c r="C9" s="296"/>
      <c r="D9" s="296"/>
      <c r="E9" s="296"/>
    </row>
    <row r="10" spans="1:23" s="147" customFormat="1">
      <c r="G10" s="151"/>
      <c r="H10" s="152"/>
    </row>
    <row r="11" spans="1:23" s="147" customFormat="1">
      <c r="B11" s="300" t="s">
        <v>5</v>
      </c>
      <c r="C11" s="301"/>
      <c r="D11" s="301"/>
      <c r="E11" s="301"/>
      <c r="G11" s="151"/>
    </row>
    <row r="12" spans="1:23" s="147" customFormat="1">
      <c r="B12" s="301"/>
      <c r="C12" s="301"/>
      <c r="D12" s="301"/>
      <c r="E12" s="301"/>
      <c r="G12" s="151"/>
    </row>
    <row r="13" spans="1:23" s="147" customFormat="1">
      <c r="B13" s="301"/>
      <c r="C13" s="301"/>
      <c r="D13" s="301"/>
      <c r="E13" s="301"/>
      <c r="G13" s="151"/>
    </row>
    <row r="14" spans="1:23" s="147" customFormat="1" ht="23.45">
      <c r="B14" s="287" t="s">
        <v>6</v>
      </c>
      <c r="C14" s="287"/>
      <c r="D14" s="287"/>
      <c r="E14" s="287"/>
      <c r="G14" s="151"/>
    </row>
    <row r="15" spans="1:23" s="147" customFormat="1">
      <c r="B15" s="268"/>
      <c r="C15" s="118"/>
      <c r="D15" s="118"/>
      <c r="E15" s="118"/>
      <c r="G15" s="151"/>
    </row>
    <row r="16" spans="1:23" s="147" customFormat="1">
      <c r="B16" s="286" t="s">
        <v>7</v>
      </c>
      <c r="C16" s="286"/>
      <c r="D16" s="286"/>
      <c r="E16" s="286"/>
      <c r="G16" s="151"/>
    </row>
    <row r="17" spans="2:21" s="147" customFormat="1">
      <c r="B17" s="286"/>
      <c r="C17" s="286"/>
      <c r="D17" s="286"/>
      <c r="E17" s="286"/>
      <c r="G17" s="151"/>
    </row>
    <row r="18" spans="2:21" s="147" customFormat="1">
      <c r="B18" s="118"/>
      <c r="C18" s="118"/>
      <c r="D18" s="118"/>
      <c r="E18" s="118"/>
      <c r="G18" s="151"/>
    </row>
    <row r="19" spans="2:21" s="147" customFormat="1" ht="12.95" customHeight="1">
      <c r="B19" s="286" t="s">
        <v>8</v>
      </c>
      <c r="C19" s="286"/>
      <c r="D19" s="286"/>
      <c r="E19" s="286"/>
      <c r="G19" s="151"/>
    </row>
    <row r="20" spans="2:21" s="147" customFormat="1">
      <c r="B20" s="286"/>
      <c r="C20" s="286"/>
      <c r="D20" s="286"/>
      <c r="E20" s="286"/>
      <c r="G20" s="151"/>
    </row>
    <row r="21" spans="2:21" s="147" customFormat="1">
      <c r="B21" s="286"/>
      <c r="C21" s="286"/>
      <c r="D21" s="286"/>
      <c r="E21" s="286"/>
      <c r="G21" s="151"/>
    </row>
    <row r="22" spans="2:21" s="147" customFormat="1" ht="18.600000000000001">
      <c r="B22" s="286"/>
      <c r="C22" s="286"/>
      <c r="D22" s="286"/>
      <c r="E22" s="286"/>
      <c r="G22" s="151"/>
      <c r="H22" s="154"/>
      <c r="R22" s="152"/>
      <c r="S22" s="152"/>
    </row>
    <row r="23" spans="2:21" s="147" customFormat="1" ht="18.600000000000001">
      <c r="B23" s="286"/>
      <c r="C23" s="286"/>
      <c r="D23" s="286"/>
      <c r="E23" s="286"/>
      <c r="G23" s="151"/>
      <c r="H23" s="293" t="s">
        <v>9</v>
      </c>
      <c r="I23" s="293"/>
      <c r="R23" s="152"/>
      <c r="S23" s="152"/>
    </row>
    <row r="24" spans="2:21" s="147" customFormat="1" ht="44.45" customHeight="1">
      <c r="B24" s="286"/>
      <c r="C24" s="286"/>
      <c r="D24" s="286"/>
      <c r="E24" s="286"/>
      <c r="G24" s="151"/>
      <c r="H24" s="288" t="s">
        <v>10</v>
      </c>
      <c r="I24" s="288"/>
      <c r="J24" s="288"/>
      <c r="K24" s="288"/>
      <c r="L24" s="288"/>
      <c r="M24" s="288"/>
      <c r="N24" s="288"/>
      <c r="O24" s="288"/>
      <c r="P24" s="288"/>
      <c r="Q24" s="288"/>
      <c r="R24" s="288"/>
      <c r="S24" s="288"/>
      <c r="T24" s="288"/>
      <c r="U24" s="288"/>
    </row>
    <row r="25" spans="2:21" s="147" customFormat="1" ht="16.899999999999999" customHeight="1">
      <c r="B25" s="286"/>
      <c r="C25" s="286"/>
      <c r="D25" s="286"/>
      <c r="E25" s="286"/>
      <c r="G25" s="151"/>
      <c r="H25" s="155" t="s">
        <v>11</v>
      </c>
      <c r="I25" s="164"/>
      <c r="J25" s="164"/>
      <c r="K25" s="164"/>
      <c r="L25" s="164"/>
      <c r="M25" s="164"/>
      <c r="N25" s="164"/>
      <c r="O25" s="164"/>
      <c r="P25" s="164"/>
      <c r="Q25" s="164"/>
      <c r="R25" s="164"/>
      <c r="S25" s="164"/>
      <c r="T25" s="164"/>
      <c r="U25" s="164"/>
    </row>
    <row r="26" spans="2:21" s="147" customFormat="1" ht="16.899999999999999" customHeight="1">
      <c r="B26" s="282"/>
      <c r="C26" s="282"/>
      <c r="D26" s="282"/>
      <c r="E26" s="282"/>
      <c r="G26" s="151"/>
      <c r="H26" s="155"/>
      <c r="I26" s="164"/>
      <c r="J26" s="164"/>
      <c r="K26" s="164"/>
      <c r="L26" s="164"/>
      <c r="M26" s="164"/>
      <c r="N26" s="164"/>
      <c r="O26" s="164"/>
      <c r="P26" s="164"/>
      <c r="Q26" s="164"/>
      <c r="R26" s="164"/>
      <c r="S26" s="164"/>
      <c r="T26" s="164"/>
      <c r="U26" s="164"/>
    </row>
    <row r="27" spans="2:21" s="147" customFormat="1" ht="13.5" customHeight="1">
      <c r="B27" s="283"/>
      <c r="C27" s="284"/>
      <c r="D27" s="284"/>
      <c r="E27" s="284"/>
      <c r="F27" s="285"/>
      <c r="G27" s="151"/>
    </row>
    <row r="28" spans="2:21" s="147" customFormat="1" ht="23.45">
      <c r="B28" s="269" t="s">
        <v>12</v>
      </c>
      <c r="C28" s="118"/>
      <c r="D28" s="118"/>
      <c r="E28" s="118"/>
      <c r="G28" s="156"/>
      <c r="H28" s="292" t="s">
        <v>13</v>
      </c>
      <c r="I28" s="292"/>
      <c r="J28" s="292"/>
      <c r="K28" s="292"/>
      <c r="L28" s="292"/>
      <c r="M28" s="292"/>
    </row>
    <row r="29" spans="2:21" s="147" customFormat="1" ht="2.25" customHeight="1">
      <c r="B29" s="269"/>
      <c r="C29" s="118"/>
      <c r="D29" s="118"/>
      <c r="E29" s="118"/>
      <c r="G29" s="156"/>
    </row>
    <row r="30" spans="2:21" s="147" customFormat="1" ht="231.6" customHeight="1">
      <c r="B30" s="288" t="s">
        <v>14</v>
      </c>
      <c r="C30" s="288"/>
      <c r="D30" s="288"/>
      <c r="E30" s="288"/>
      <c r="G30" s="156"/>
      <c r="H30" s="289" t="s">
        <v>15</v>
      </c>
      <c r="I30" s="289"/>
      <c r="J30" s="289"/>
      <c r="K30" s="289"/>
      <c r="L30" s="289"/>
      <c r="M30" s="289"/>
      <c r="N30" s="289"/>
      <c r="O30" s="289"/>
      <c r="P30" s="289"/>
      <c r="Q30" s="289"/>
      <c r="R30" s="289"/>
      <c r="S30" s="289"/>
      <c r="T30" s="289"/>
      <c r="U30" s="289"/>
    </row>
    <row r="31" spans="2:21" s="147" customFormat="1" ht="6" customHeight="1">
      <c r="G31" s="156"/>
    </row>
    <row r="32" spans="2:21" s="147" customFormat="1" ht="18.75" customHeight="1">
      <c r="G32" s="156"/>
      <c r="H32" s="292" t="s">
        <v>16</v>
      </c>
      <c r="I32" s="292"/>
      <c r="J32" s="292"/>
      <c r="K32" s="292"/>
      <c r="L32" s="292"/>
      <c r="M32" s="292"/>
    </row>
    <row r="33" spans="6:23" s="147" customFormat="1" ht="6" customHeight="1">
      <c r="G33" s="156"/>
      <c r="J33" s="157"/>
    </row>
    <row r="34" spans="6:23" s="147" customFormat="1" ht="337.9" customHeight="1">
      <c r="G34" s="156"/>
      <c r="H34" s="299" t="s">
        <v>17</v>
      </c>
      <c r="I34" s="299"/>
      <c r="J34" s="299"/>
      <c r="K34" s="299"/>
      <c r="L34" s="299"/>
      <c r="M34" s="299"/>
      <c r="N34" s="299"/>
      <c r="O34" s="299"/>
      <c r="P34" s="299"/>
      <c r="Q34" s="299"/>
      <c r="R34" s="299"/>
      <c r="S34" s="299"/>
      <c r="T34" s="299"/>
      <c r="U34" s="299"/>
    </row>
    <row r="35" spans="6:23" s="147" customFormat="1" ht="9.6" customHeight="1">
      <c r="G35" s="156"/>
    </row>
    <row r="36" spans="6:23" s="147" customFormat="1" ht="17.25" customHeight="1">
      <c r="G36" s="156"/>
      <c r="H36" s="292" t="s">
        <v>18</v>
      </c>
      <c r="I36" s="292"/>
      <c r="J36" s="292"/>
    </row>
    <row r="37" spans="6:23" s="147" customFormat="1" ht="27.75" customHeight="1">
      <c r="G37" s="156"/>
      <c r="H37" s="289" t="s">
        <v>19</v>
      </c>
      <c r="I37" s="289"/>
      <c r="J37" s="289"/>
      <c r="K37" s="289"/>
      <c r="L37" s="289"/>
      <c r="M37" s="289"/>
      <c r="N37" s="289"/>
      <c r="O37" s="289"/>
      <c r="P37" s="289"/>
      <c r="Q37" s="289"/>
      <c r="R37" s="289"/>
      <c r="S37" s="289"/>
      <c r="T37" s="289"/>
      <c r="U37" s="289"/>
      <c r="V37" s="152"/>
      <c r="W37" s="152"/>
    </row>
    <row r="38" spans="6:23" s="147" customFormat="1">
      <c r="G38" s="156"/>
      <c r="H38" s="289"/>
      <c r="I38" s="289"/>
      <c r="J38" s="289"/>
      <c r="K38" s="289"/>
      <c r="L38" s="289"/>
      <c r="M38" s="289"/>
      <c r="N38" s="289"/>
      <c r="O38" s="289"/>
      <c r="P38" s="289"/>
      <c r="Q38" s="289"/>
      <c r="R38" s="289"/>
      <c r="S38" s="289"/>
      <c r="T38" s="289"/>
      <c r="U38" s="289"/>
    </row>
    <row r="39" spans="6:23" s="147" customFormat="1" ht="15" customHeight="1">
      <c r="G39" s="156"/>
      <c r="H39" s="289"/>
      <c r="I39" s="289"/>
      <c r="J39" s="289"/>
      <c r="K39" s="289"/>
      <c r="L39" s="289"/>
      <c r="M39" s="289"/>
      <c r="N39" s="289"/>
      <c r="O39" s="289"/>
      <c r="P39" s="289"/>
      <c r="Q39" s="289"/>
      <c r="R39" s="289"/>
      <c r="S39" s="289"/>
      <c r="T39" s="289"/>
      <c r="U39" s="289"/>
    </row>
    <row r="40" spans="6:23" s="147" customFormat="1">
      <c r="F40" s="158"/>
      <c r="G40" s="156"/>
    </row>
    <row r="41" spans="6:23" s="147" customFormat="1">
      <c r="F41" s="158"/>
      <c r="G41" s="156"/>
    </row>
    <row r="42" spans="6:23" s="147" customFormat="1">
      <c r="F42" s="158"/>
      <c r="G42" s="156"/>
    </row>
    <row r="43" spans="6:23" s="147" customFormat="1">
      <c r="F43" s="158"/>
      <c r="G43" s="156"/>
    </row>
    <row r="44" spans="6:23" s="147" customFormat="1">
      <c r="F44" s="158"/>
      <c r="G44" s="156"/>
    </row>
    <row r="45" spans="6:23" s="147" customFormat="1">
      <c r="F45" s="158"/>
      <c r="G45" s="156"/>
    </row>
    <row r="46" spans="6:23" s="147" customFormat="1">
      <c r="F46" s="158"/>
      <c r="G46" s="156"/>
    </row>
    <row r="47" spans="6:23" s="147" customFormat="1">
      <c r="F47" s="158"/>
      <c r="G47" s="156"/>
    </row>
    <row r="48" spans="6:23" s="147" customFormat="1">
      <c r="F48" s="158"/>
      <c r="G48" s="156"/>
      <c r="H48" s="290"/>
      <c r="I48" s="290"/>
      <c r="J48" s="290"/>
      <c r="K48" s="290"/>
      <c r="L48" s="290"/>
      <c r="M48" s="290"/>
      <c r="N48" s="290"/>
      <c r="O48" s="290"/>
      <c r="P48" s="290"/>
      <c r="Q48" s="290"/>
      <c r="R48" s="290"/>
      <c r="S48" s="290"/>
      <c r="T48" s="290"/>
      <c r="U48" s="290"/>
      <c r="V48" s="290"/>
      <c r="W48" s="290"/>
    </row>
    <row r="49" spans="6:29" s="147" customFormat="1">
      <c r="F49" s="158"/>
      <c r="G49" s="156"/>
    </row>
    <row r="50" spans="6:29" s="147" customFormat="1">
      <c r="F50" s="158"/>
      <c r="G50" s="156"/>
      <c r="H50" s="291"/>
      <c r="I50" s="291"/>
      <c r="J50" s="291"/>
      <c r="K50" s="291"/>
      <c r="L50" s="291"/>
      <c r="M50" s="291"/>
      <c r="N50" s="291"/>
      <c r="O50" s="291"/>
      <c r="P50" s="291"/>
      <c r="Q50" s="291"/>
      <c r="R50" s="291"/>
      <c r="S50" s="291"/>
      <c r="T50" s="291"/>
      <c r="U50" s="291"/>
      <c r="V50" s="291"/>
      <c r="W50" s="291"/>
      <c r="X50" s="291"/>
    </row>
    <row r="51" spans="6:29" s="147" customFormat="1" ht="12.75" customHeight="1">
      <c r="F51" s="158"/>
      <c r="G51" s="156"/>
      <c r="H51" s="289"/>
      <c r="I51" s="289"/>
      <c r="J51" s="289"/>
      <c r="K51" s="289"/>
      <c r="L51" s="289"/>
      <c r="M51" s="289"/>
      <c r="N51" s="289"/>
      <c r="O51" s="289"/>
      <c r="P51" s="289"/>
      <c r="Q51" s="289"/>
      <c r="R51" s="289"/>
      <c r="S51" s="289"/>
      <c r="T51" s="289"/>
      <c r="U51" s="289"/>
      <c r="V51" s="289"/>
      <c r="W51" s="289"/>
      <c r="X51" s="289"/>
    </row>
    <row r="52" spans="6:29" s="147" customFormat="1" ht="12.75" customHeight="1">
      <c r="F52" s="158"/>
      <c r="G52" s="156"/>
      <c r="H52" s="289"/>
      <c r="I52" s="289"/>
      <c r="J52" s="289"/>
      <c r="K52" s="289"/>
      <c r="L52" s="289"/>
      <c r="M52" s="289"/>
      <c r="N52" s="289"/>
      <c r="O52" s="289"/>
      <c r="P52" s="289"/>
      <c r="Q52" s="289"/>
      <c r="R52" s="289"/>
      <c r="S52" s="289"/>
      <c r="T52" s="289"/>
      <c r="U52" s="289"/>
      <c r="V52" s="289"/>
      <c r="W52" s="289"/>
      <c r="X52" s="289"/>
    </row>
    <row r="53" spans="6:29" s="147" customFormat="1" ht="15" customHeight="1">
      <c r="G53" s="156"/>
    </row>
    <row r="54" spans="6:29" s="147" customFormat="1" ht="18.75" customHeight="1">
      <c r="G54" s="156"/>
      <c r="AC54" s="159"/>
    </row>
    <row r="55" spans="6:29" s="147" customFormat="1">
      <c r="G55" s="156"/>
      <c r="AC55" s="159"/>
    </row>
    <row r="56" spans="6:29" s="147" customFormat="1">
      <c r="G56" s="156"/>
      <c r="AC56" s="159"/>
    </row>
    <row r="57" spans="6:29" s="147" customFormat="1">
      <c r="G57" s="156"/>
    </row>
    <row r="58" spans="6:29" s="147" customFormat="1">
      <c r="G58" s="156"/>
    </row>
    <row r="59" spans="6:29" s="147" customFormat="1">
      <c r="G59" s="156"/>
    </row>
    <row r="60" spans="6:29" s="147" customFormat="1">
      <c r="G60" s="156"/>
    </row>
    <row r="61" spans="6:29" s="147" customFormat="1" ht="18.75" customHeight="1">
      <c r="G61" s="156"/>
    </row>
    <row r="62" spans="6:29" s="147" customFormat="1" ht="12.75" customHeight="1">
      <c r="G62" s="156"/>
    </row>
    <row r="63" spans="6:29" s="147" customFormat="1">
      <c r="G63" s="156"/>
    </row>
    <row r="64" spans="6:29" s="147" customFormat="1">
      <c r="G64" s="156"/>
    </row>
    <row r="65" spans="7:20" s="147" customFormat="1">
      <c r="G65" s="156"/>
    </row>
    <row r="66" spans="7:20" s="147" customFormat="1">
      <c r="G66" s="156"/>
    </row>
    <row r="67" spans="7:20" s="147" customFormat="1">
      <c r="G67" s="156"/>
    </row>
    <row r="68" spans="7:20" s="147" customFormat="1">
      <c r="G68" s="156"/>
    </row>
    <row r="69" spans="7:20" s="147" customFormat="1">
      <c r="G69" s="156"/>
    </row>
    <row r="70" spans="7:20" s="147" customFormat="1">
      <c r="G70" s="156"/>
    </row>
    <row r="71" spans="7:20" s="147" customFormat="1">
      <c r="G71" s="156"/>
    </row>
    <row r="72" spans="7:20" s="147" customFormat="1">
      <c r="G72" s="156"/>
    </row>
    <row r="73" spans="7:20" s="147" customFormat="1" ht="28.5" customHeight="1">
      <c r="G73" s="156"/>
    </row>
    <row r="74" spans="7:20" s="147" customFormat="1">
      <c r="G74" s="156"/>
    </row>
    <row r="75" spans="7:20" s="147" customFormat="1" ht="36.75" customHeight="1">
      <c r="G75" s="156"/>
      <c r="H75" s="292"/>
      <c r="I75" s="292"/>
      <c r="J75" s="292"/>
      <c r="K75" s="292"/>
      <c r="L75" s="292"/>
      <c r="M75" s="292"/>
      <c r="N75" s="292"/>
      <c r="R75" s="152"/>
      <c r="S75" s="152"/>
    </row>
    <row r="76" spans="7:20" s="147" customFormat="1" ht="11.25" customHeight="1">
      <c r="G76" s="156"/>
      <c r="H76" s="297"/>
      <c r="I76" s="297"/>
      <c r="J76" s="297"/>
      <c r="K76" s="297"/>
      <c r="L76" s="297"/>
      <c r="M76" s="297"/>
      <c r="N76" s="297"/>
      <c r="O76" s="297"/>
      <c r="P76" s="297"/>
      <c r="Q76" s="297"/>
      <c r="R76" s="297"/>
      <c r="S76" s="297"/>
      <c r="T76" s="297"/>
    </row>
    <row r="77" spans="7:20" s="147" customFormat="1">
      <c r="G77" s="156"/>
      <c r="H77" s="291"/>
      <c r="I77" s="291"/>
      <c r="J77" s="291"/>
      <c r="K77" s="291"/>
      <c r="L77" s="291"/>
      <c r="M77" s="291"/>
      <c r="N77" s="291"/>
      <c r="O77" s="291"/>
      <c r="P77" s="291"/>
      <c r="Q77" s="291"/>
      <c r="R77" s="291"/>
      <c r="S77" s="291"/>
      <c r="T77" s="291"/>
    </row>
    <row r="78" spans="7:20" s="147" customFormat="1">
      <c r="G78" s="156"/>
    </row>
    <row r="79" spans="7:20" s="147" customFormat="1">
      <c r="G79" s="156"/>
    </row>
    <row r="80" spans="7:20" s="147" customFormat="1">
      <c r="G80" s="156"/>
      <c r="H80" s="160"/>
    </row>
    <row r="81" spans="7:20" s="147" customFormat="1">
      <c r="G81" s="156"/>
      <c r="H81" s="160"/>
    </row>
    <row r="82" spans="7:20" s="147" customFormat="1" ht="62.25" customHeight="1">
      <c r="G82" s="156"/>
      <c r="H82" s="297"/>
      <c r="I82" s="297"/>
      <c r="J82" s="297"/>
      <c r="K82" s="297"/>
      <c r="L82" s="297"/>
      <c r="M82" s="297"/>
      <c r="N82" s="297"/>
      <c r="O82" s="297"/>
      <c r="P82" s="297"/>
      <c r="Q82" s="297"/>
      <c r="R82" s="297"/>
      <c r="S82" s="297"/>
      <c r="T82" s="297"/>
    </row>
    <row r="83" spans="7:20" s="147" customFormat="1" ht="38.25" customHeight="1">
      <c r="G83" s="156"/>
      <c r="H83" s="291"/>
      <c r="I83" s="291"/>
      <c r="J83" s="291"/>
      <c r="K83" s="291"/>
      <c r="L83" s="291"/>
      <c r="M83" s="291"/>
      <c r="N83" s="291"/>
      <c r="O83" s="291"/>
      <c r="P83" s="291"/>
      <c r="Q83" s="291"/>
      <c r="R83" s="291"/>
      <c r="S83" s="291"/>
      <c r="T83" s="291"/>
    </row>
    <row r="84" spans="7:20" s="147" customFormat="1">
      <c r="G84" s="156"/>
    </row>
    <row r="85" spans="7:20" s="147" customFormat="1" ht="14.45">
      <c r="G85" s="156"/>
      <c r="J85" s="157"/>
    </row>
    <row r="86" spans="7:20" s="147" customFormat="1">
      <c r="G86" s="156"/>
    </row>
    <row r="87" spans="7:20" s="147" customFormat="1">
      <c r="G87" s="156"/>
    </row>
    <row r="88" spans="7:20" s="147" customFormat="1">
      <c r="G88" s="156"/>
    </row>
    <row r="89" spans="7:20" s="147" customFormat="1">
      <c r="G89" s="156"/>
    </row>
    <row r="90" spans="7:20" s="147" customFormat="1" ht="97.5" customHeight="1">
      <c r="G90" s="156"/>
    </row>
    <row r="91" spans="7:20" s="147" customFormat="1">
      <c r="G91" s="156"/>
    </row>
    <row r="92" spans="7:20" s="147" customFormat="1" ht="11.25" customHeight="1">
      <c r="G92" s="156"/>
    </row>
    <row r="93" spans="7:20" s="147" customFormat="1">
      <c r="G93" s="156"/>
    </row>
    <row r="94" spans="7:20" s="147" customFormat="1">
      <c r="G94" s="156"/>
      <c r="H94" s="291"/>
      <c r="I94" s="291"/>
      <c r="J94" s="291"/>
      <c r="K94" s="291"/>
      <c r="L94" s="291"/>
      <c r="M94" s="291"/>
      <c r="N94" s="291"/>
      <c r="O94" s="291"/>
      <c r="P94" s="291"/>
      <c r="Q94" s="291"/>
      <c r="R94" s="291"/>
      <c r="S94" s="291"/>
      <c r="T94" s="291"/>
    </row>
    <row r="95" spans="7:20" s="147" customFormat="1">
      <c r="G95" s="156"/>
    </row>
    <row r="96" spans="7:20" s="147" customFormat="1">
      <c r="G96" s="156"/>
    </row>
    <row r="97" spans="6:24" s="147" customFormat="1" ht="14.25" customHeight="1">
      <c r="G97" s="156"/>
      <c r="H97" s="161"/>
    </row>
    <row r="98" spans="6:24" s="147" customFormat="1" ht="34.5" customHeight="1">
      <c r="G98" s="156"/>
    </row>
    <row r="99" spans="6:24" s="162" customFormat="1" ht="43.5" customHeight="1">
      <c r="F99" s="147"/>
      <c r="G99" s="156"/>
      <c r="H99" s="291"/>
      <c r="I99" s="291"/>
      <c r="J99" s="291"/>
      <c r="K99" s="291"/>
      <c r="L99" s="291"/>
      <c r="M99" s="291"/>
      <c r="N99" s="291"/>
      <c r="O99" s="291"/>
      <c r="P99" s="291"/>
      <c r="Q99" s="291"/>
      <c r="R99" s="291"/>
      <c r="S99" s="291"/>
      <c r="T99" s="291"/>
    </row>
    <row r="100" spans="6:24" s="147" customFormat="1" ht="18.600000000000001">
      <c r="G100" s="156"/>
      <c r="H100" s="292"/>
      <c r="I100" s="292"/>
      <c r="J100" s="292"/>
      <c r="K100" s="292"/>
      <c r="L100" s="292"/>
      <c r="M100" s="292"/>
    </row>
    <row r="101" spans="6:24" s="147" customFormat="1">
      <c r="G101" s="156"/>
    </row>
    <row r="102" spans="6:24" s="147" customFormat="1">
      <c r="G102" s="156"/>
      <c r="H102" s="289"/>
      <c r="I102" s="289"/>
      <c r="J102" s="289"/>
      <c r="K102" s="289"/>
      <c r="L102" s="289"/>
      <c r="M102" s="289"/>
      <c r="N102" s="289"/>
      <c r="O102" s="289"/>
      <c r="P102" s="289"/>
      <c r="Q102" s="289"/>
      <c r="R102" s="289"/>
      <c r="S102" s="289"/>
      <c r="T102" s="289"/>
      <c r="U102" s="289"/>
    </row>
    <row r="103" spans="6:24" s="147" customFormat="1" ht="18.600000000000001">
      <c r="G103" s="156"/>
      <c r="H103" s="292"/>
      <c r="I103" s="292"/>
      <c r="J103" s="292"/>
    </row>
    <row r="104" spans="6:24" s="147" customFormat="1">
      <c r="G104" s="156"/>
      <c r="H104" s="289"/>
      <c r="I104" s="289"/>
      <c r="J104" s="289"/>
      <c r="K104" s="289"/>
      <c r="L104" s="289"/>
      <c r="M104" s="289"/>
      <c r="N104" s="289"/>
      <c r="O104" s="289"/>
      <c r="P104" s="289"/>
      <c r="Q104" s="289"/>
      <c r="R104" s="289"/>
      <c r="S104" s="289"/>
      <c r="T104" s="289"/>
      <c r="U104" s="289"/>
      <c r="V104" s="289"/>
      <c r="W104" s="289"/>
    </row>
    <row r="105" spans="6:24" s="147" customFormat="1">
      <c r="G105" s="156"/>
    </row>
    <row r="106" spans="6:24" s="147" customFormat="1">
      <c r="G106" s="156"/>
    </row>
    <row r="107" spans="6:24" s="147" customFormat="1">
      <c r="G107" s="156"/>
    </row>
    <row r="108" spans="6:24" s="147" customFormat="1">
      <c r="G108" s="156"/>
      <c r="H108" s="290"/>
      <c r="I108" s="290"/>
      <c r="J108" s="290"/>
      <c r="K108" s="290"/>
      <c r="L108" s="290"/>
      <c r="M108" s="290"/>
      <c r="N108" s="290"/>
      <c r="O108" s="290"/>
      <c r="P108" s="290"/>
      <c r="Q108" s="290"/>
      <c r="R108" s="290"/>
      <c r="S108" s="290"/>
      <c r="T108" s="290"/>
      <c r="U108" s="290"/>
      <c r="V108" s="290"/>
      <c r="W108" s="290"/>
    </row>
    <row r="109" spans="6:24" s="147" customFormat="1">
      <c r="G109" s="156"/>
    </row>
    <row r="110" spans="6:24" s="147" customFormat="1">
      <c r="G110" s="156"/>
      <c r="H110" s="291"/>
      <c r="I110" s="291"/>
      <c r="J110" s="291"/>
      <c r="K110" s="291"/>
      <c r="L110" s="291"/>
      <c r="M110" s="291"/>
      <c r="N110" s="291"/>
      <c r="O110" s="291"/>
      <c r="P110" s="291"/>
      <c r="Q110" s="291"/>
      <c r="R110" s="291"/>
      <c r="S110" s="291"/>
      <c r="T110" s="291"/>
      <c r="U110" s="291"/>
      <c r="V110" s="291"/>
      <c r="W110" s="291"/>
      <c r="X110" s="291"/>
    </row>
    <row r="111" spans="6:24" s="147" customFormat="1">
      <c r="G111" s="156"/>
      <c r="H111" s="289"/>
      <c r="I111" s="289"/>
      <c r="J111" s="289"/>
      <c r="K111" s="289"/>
      <c r="L111" s="289"/>
      <c r="M111" s="289"/>
      <c r="N111" s="289"/>
      <c r="O111" s="289"/>
      <c r="P111" s="289"/>
      <c r="Q111" s="289"/>
      <c r="R111" s="289"/>
      <c r="S111" s="289"/>
      <c r="T111" s="289"/>
      <c r="U111" s="289"/>
      <c r="V111" s="289"/>
      <c r="W111" s="289"/>
      <c r="X111" s="289"/>
    </row>
    <row r="112" spans="6:24" s="147" customFormat="1">
      <c r="G112" s="156"/>
      <c r="H112" s="289"/>
      <c r="I112" s="289"/>
      <c r="J112" s="289"/>
      <c r="K112" s="289"/>
      <c r="L112" s="289"/>
      <c r="M112" s="289"/>
      <c r="N112" s="289"/>
      <c r="O112" s="289"/>
      <c r="P112" s="289"/>
      <c r="Q112" s="289"/>
      <c r="R112" s="289"/>
      <c r="S112" s="289"/>
      <c r="T112" s="289"/>
      <c r="U112" s="289"/>
      <c r="V112" s="289"/>
      <c r="W112" s="289"/>
      <c r="X112" s="289"/>
    </row>
    <row r="113" spans="7:24" s="147" customFormat="1">
      <c r="G113" s="156"/>
    </row>
    <row r="114" spans="7:24" s="147" customFormat="1">
      <c r="G114" s="156"/>
      <c r="H114" s="298"/>
      <c r="I114" s="298"/>
      <c r="J114" s="298"/>
      <c r="K114" s="298"/>
      <c r="L114" s="298"/>
      <c r="M114" s="298"/>
      <c r="N114" s="298"/>
      <c r="O114" s="298"/>
      <c r="P114" s="298"/>
      <c r="Q114" s="298"/>
      <c r="R114" s="298"/>
      <c r="S114" s="298"/>
      <c r="T114" s="298"/>
    </row>
    <row r="115" spans="7:24" s="147" customFormat="1">
      <c r="G115" s="156"/>
    </row>
    <row r="116" spans="7:24" s="147" customFormat="1">
      <c r="G116" s="156"/>
      <c r="H116" s="289"/>
      <c r="I116" s="289"/>
      <c r="J116" s="289"/>
      <c r="K116" s="289"/>
      <c r="L116" s="289"/>
      <c r="M116" s="289"/>
      <c r="N116" s="289"/>
      <c r="O116" s="289"/>
      <c r="P116" s="289"/>
      <c r="Q116" s="289"/>
      <c r="R116" s="289"/>
      <c r="S116" s="289"/>
      <c r="T116" s="289"/>
      <c r="U116" s="289"/>
    </row>
    <row r="117" spans="7:24" s="147" customFormat="1" ht="30" customHeight="1">
      <c r="G117" s="156"/>
      <c r="H117" s="291"/>
      <c r="I117" s="291"/>
      <c r="J117" s="291"/>
      <c r="K117" s="291"/>
      <c r="L117" s="291"/>
      <c r="M117" s="291"/>
      <c r="N117" s="291"/>
      <c r="O117" s="291"/>
      <c r="P117" s="291"/>
      <c r="Q117" s="291"/>
      <c r="R117" s="291"/>
      <c r="S117" s="291"/>
      <c r="T117" s="291"/>
    </row>
    <row r="118" spans="7:24" s="147" customFormat="1" ht="18.600000000000001">
      <c r="G118" s="156"/>
      <c r="H118" s="292"/>
      <c r="I118" s="292"/>
      <c r="J118" s="292"/>
      <c r="K118" s="292"/>
      <c r="L118" s="292"/>
      <c r="M118" s="292"/>
    </row>
    <row r="119" spans="7:24" s="147" customFormat="1">
      <c r="G119" s="156"/>
    </row>
    <row r="120" spans="7:24" s="147" customFormat="1">
      <c r="G120" s="156"/>
      <c r="H120" s="289"/>
      <c r="I120" s="289"/>
      <c r="J120" s="289"/>
      <c r="K120" s="289"/>
      <c r="L120" s="289"/>
      <c r="M120" s="289"/>
      <c r="N120" s="289"/>
      <c r="O120" s="289"/>
      <c r="P120" s="289"/>
      <c r="Q120" s="289"/>
      <c r="R120" s="289"/>
      <c r="S120" s="289"/>
      <c r="T120" s="289"/>
      <c r="U120" s="289"/>
    </row>
    <row r="121" spans="7:24" s="147" customFormat="1" ht="18.600000000000001">
      <c r="G121" s="156"/>
      <c r="H121" s="292"/>
      <c r="I121" s="292"/>
      <c r="J121" s="292"/>
    </row>
    <row r="122" spans="7:24" s="147" customFormat="1">
      <c r="G122" s="156"/>
      <c r="H122" s="289"/>
      <c r="I122" s="289"/>
      <c r="J122" s="289"/>
      <c r="K122" s="289"/>
      <c r="L122" s="289"/>
      <c r="M122" s="289"/>
      <c r="N122" s="289"/>
      <c r="O122" s="289"/>
      <c r="P122" s="289"/>
      <c r="Q122" s="289"/>
      <c r="R122" s="289"/>
      <c r="S122" s="289"/>
      <c r="T122" s="289"/>
      <c r="U122" s="289"/>
      <c r="V122" s="289"/>
      <c r="W122" s="289"/>
    </row>
    <row r="123" spans="7:24" s="147" customFormat="1">
      <c r="G123" s="156"/>
    </row>
    <row r="124" spans="7:24" s="147" customFormat="1">
      <c r="G124" s="156"/>
    </row>
    <row r="125" spans="7:24" s="147" customFormat="1">
      <c r="G125" s="156"/>
    </row>
    <row r="126" spans="7:24" s="147" customFormat="1">
      <c r="G126" s="156"/>
      <c r="U126" s="163"/>
      <c r="V126" s="163"/>
      <c r="W126" s="163"/>
    </row>
    <row r="127" spans="7:24" s="147" customFormat="1">
      <c r="G127" s="156"/>
    </row>
    <row r="128" spans="7:24" s="147" customFormat="1">
      <c r="G128" s="156"/>
      <c r="H128" s="291"/>
      <c r="I128" s="291"/>
      <c r="J128" s="291"/>
      <c r="K128" s="291"/>
      <c r="L128" s="291"/>
      <c r="M128" s="291"/>
      <c r="N128" s="291"/>
      <c r="O128" s="291"/>
      <c r="P128" s="291"/>
      <c r="Q128" s="291"/>
      <c r="R128" s="291"/>
      <c r="S128" s="291"/>
      <c r="T128" s="291"/>
      <c r="U128" s="291"/>
      <c r="V128" s="291"/>
      <c r="W128" s="291"/>
      <c r="X128" s="291"/>
    </row>
    <row r="129" spans="7:24" s="147" customFormat="1">
      <c r="G129" s="156"/>
      <c r="H129" s="289"/>
      <c r="I129" s="289"/>
      <c r="J129" s="289"/>
      <c r="K129" s="289"/>
      <c r="L129" s="289"/>
      <c r="M129" s="289"/>
      <c r="N129" s="289"/>
      <c r="O129" s="289"/>
      <c r="P129" s="289"/>
      <c r="Q129" s="289"/>
      <c r="R129" s="289"/>
      <c r="S129" s="289"/>
      <c r="T129" s="289"/>
      <c r="U129" s="289"/>
      <c r="V129" s="289"/>
      <c r="W129" s="289"/>
      <c r="X129" s="289"/>
    </row>
    <row r="130" spans="7:24" s="147" customFormat="1">
      <c r="G130" s="156"/>
      <c r="H130" s="289"/>
      <c r="I130" s="289"/>
      <c r="J130" s="289"/>
      <c r="K130" s="289"/>
      <c r="L130" s="289"/>
      <c r="M130" s="289"/>
      <c r="N130" s="289"/>
      <c r="O130" s="289"/>
      <c r="P130" s="289"/>
      <c r="Q130" s="289"/>
      <c r="R130" s="289"/>
      <c r="S130" s="289"/>
      <c r="T130" s="289"/>
      <c r="U130" s="289"/>
      <c r="V130" s="289"/>
      <c r="W130" s="289"/>
      <c r="X130" s="289"/>
    </row>
    <row r="131" spans="7:24" s="147" customFormat="1">
      <c r="G131" s="156"/>
    </row>
    <row r="132" spans="7:24" s="147" customFormat="1" ht="18.600000000000001">
      <c r="G132" s="156"/>
      <c r="H132" s="293"/>
      <c r="I132" s="293"/>
    </row>
    <row r="133" spans="7:24" s="147" customFormat="1" ht="12.75" customHeight="1">
      <c r="G133" s="156"/>
      <c r="H133" s="294"/>
      <c r="I133" s="294"/>
      <c r="J133" s="294"/>
      <c r="K133" s="294"/>
      <c r="L133" s="294"/>
      <c r="M133" s="294"/>
      <c r="N133" s="294"/>
      <c r="O133" s="294"/>
      <c r="P133" s="294"/>
      <c r="Q133" s="294"/>
      <c r="R133" s="294"/>
      <c r="S133" s="294"/>
      <c r="T133" s="294"/>
      <c r="U133" s="294"/>
    </row>
    <row r="134" spans="7:24" s="147" customFormat="1">
      <c r="G134" s="156"/>
      <c r="H134" s="289"/>
      <c r="I134" s="289"/>
      <c r="J134" s="289"/>
      <c r="K134" s="289"/>
      <c r="L134" s="289"/>
      <c r="M134" s="289"/>
      <c r="N134" s="289"/>
      <c r="O134" s="289"/>
      <c r="P134" s="289"/>
      <c r="Q134" s="289"/>
      <c r="R134" s="289"/>
      <c r="S134" s="289"/>
      <c r="T134" s="289"/>
      <c r="U134" s="289"/>
    </row>
    <row r="135" spans="7:24" s="147" customFormat="1">
      <c r="G135" s="156"/>
    </row>
    <row r="136" spans="7:24" s="147" customFormat="1" ht="18.600000000000001">
      <c r="G136" s="156"/>
      <c r="H136" s="292"/>
      <c r="I136" s="292"/>
      <c r="J136" s="292"/>
      <c r="K136" s="292"/>
      <c r="L136" s="292"/>
      <c r="M136" s="292"/>
    </row>
    <row r="137" spans="7:24" s="147" customFormat="1">
      <c r="G137" s="156"/>
    </row>
    <row r="138" spans="7:24" s="147" customFormat="1">
      <c r="G138" s="156"/>
      <c r="H138" s="289"/>
      <c r="I138" s="289"/>
      <c r="J138" s="289"/>
      <c r="K138" s="289"/>
      <c r="L138" s="289"/>
      <c r="M138" s="289"/>
      <c r="N138" s="289"/>
      <c r="O138" s="289"/>
      <c r="P138" s="289"/>
      <c r="Q138" s="289"/>
      <c r="R138" s="289"/>
      <c r="S138" s="289"/>
      <c r="T138" s="289"/>
      <c r="U138" s="289"/>
    </row>
    <row r="139" spans="7:24" s="147" customFormat="1" ht="18.600000000000001">
      <c r="G139" s="156"/>
      <c r="H139" s="292"/>
      <c r="I139" s="292"/>
      <c r="J139" s="292"/>
    </row>
    <row r="140" spans="7:24" s="147" customFormat="1">
      <c r="G140" s="156"/>
      <c r="H140" s="289"/>
      <c r="I140" s="289"/>
      <c r="J140" s="289"/>
      <c r="K140" s="289"/>
      <c r="L140" s="289"/>
      <c r="M140" s="289"/>
      <c r="N140" s="289"/>
      <c r="O140" s="289"/>
      <c r="P140" s="289"/>
      <c r="Q140" s="289"/>
      <c r="R140" s="289"/>
      <c r="S140" s="289"/>
      <c r="T140" s="289"/>
      <c r="U140" s="289"/>
      <c r="V140" s="289"/>
      <c r="W140" s="289"/>
    </row>
    <row r="141" spans="7:24" s="147" customFormat="1">
      <c r="G141" s="156"/>
    </row>
    <row r="142" spans="7:24" s="147" customFormat="1">
      <c r="G142" s="156"/>
    </row>
    <row r="143" spans="7:24" s="147" customFormat="1">
      <c r="G143" s="156"/>
      <c r="H143" s="290"/>
      <c r="I143" s="290"/>
      <c r="J143" s="290"/>
      <c r="K143" s="290"/>
      <c r="L143" s="290"/>
      <c r="M143" s="290"/>
      <c r="N143" s="290"/>
      <c r="O143" s="290"/>
      <c r="P143" s="290"/>
      <c r="Q143" s="290"/>
      <c r="R143" s="290"/>
      <c r="S143" s="290"/>
      <c r="T143" s="290"/>
      <c r="U143" s="290"/>
      <c r="V143" s="290"/>
      <c r="W143" s="290"/>
    </row>
    <row r="144" spans="7:24" s="147" customFormat="1">
      <c r="G144" s="156"/>
    </row>
    <row r="145" spans="7:24" s="147" customFormat="1">
      <c r="G145" s="156"/>
      <c r="H145" s="291"/>
      <c r="I145" s="291"/>
      <c r="J145" s="291"/>
      <c r="K145" s="291"/>
      <c r="L145" s="291"/>
      <c r="M145" s="291"/>
      <c r="N145" s="291"/>
      <c r="O145" s="291"/>
      <c r="P145" s="291"/>
      <c r="Q145" s="291"/>
      <c r="R145" s="291"/>
      <c r="S145" s="291"/>
      <c r="T145" s="291"/>
      <c r="U145" s="291"/>
      <c r="V145" s="291"/>
      <c r="W145" s="291"/>
      <c r="X145" s="291"/>
    </row>
    <row r="146" spans="7:24" s="147" customFormat="1">
      <c r="G146" s="156"/>
      <c r="H146" s="289"/>
      <c r="I146" s="289"/>
      <c r="J146" s="289"/>
      <c r="K146" s="289"/>
      <c r="L146" s="289"/>
      <c r="M146" s="289"/>
      <c r="N146" s="289"/>
      <c r="O146" s="289"/>
      <c r="P146" s="289"/>
      <c r="Q146" s="289"/>
      <c r="R146" s="289"/>
      <c r="S146" s="289"/>
      <c r="T146" s="289"/>
      <c r="U146" s="289"/>
      <c r="V146" s="289"/>
      <c r="W146" s="289"/>
      <c r="X146" s="289"/>
    </row>
    <row r="147" spans="7:24" s="147" customFormat="1">
      <c r="G147" s="156"/>
      <c r="H147" s="289"/>
      <c r="I147" s="289"/>
      <c r="J147" s="289"/>
      <c r="K147" s="289"/>
      <c r="L147" s="289"/>
      <c r="M147" s="289"/>
      <c r="N147" s="289"/>
      <c r="O147" s="289"/>
      <c r="P147" s="289"/>
      <c r="Q147" s="289"/>
      <c r="R147" s="289"/>
      <c r="S147" s="289"/>
      <c r="T147" s="289"/>
      <c r="U147" s="289"/>
      <c r="V147" s="289"/>
      <c r="W147" s="289"/>
      <c r="X147" s="289"/>
    </row>
    <row r="148" spans="7:24" s="147" customFormat="1">
      <c r="G148" s="156"/>
    </row>
    <row r="149" spans="7:24" s="147" customFormat="1" ht="18.600000000000001">
      <c r="G149" s="156"/>
      <c r="H149" s="293"/>
      <c r="I149" s="293"/>
    </row>
    <row r="150" spans="7:24" s="147" customFormat="1">
      <c r="G150" s="156"/>
    </row>
    <row r="151" spans="7:24" s="147" customFormat="1">
      <c r="G151" s="156"/>
      <c r="H151" s="289"/>
      <c r="I151" s="289"/>
      <c r="J151" s="289"/>
      <c r="K151" s="289"/>
      <c r="L151" s="289"/>
      <c r="M151" s="289"/>
      <c r="N151" s="289"/>
      <c r="O151" s="289"/>
      <c r="P151" s="289"/>
      <c r="Q151" s="289"/>
      <c r="R151" s="289"/>
      <c r="S151" s="289"/>
      <c r="T151" s="289"/>
      <c r="U151" s="289"/>
    </row>
    <row r="152" spans="7:24" s="147" customFormat="1">
      <c r="G152" s="156"/>
    </row>
    <row r="153" spans="7:24" s="147" customFormat="1" ht="18.600000000000001">
      <c r="G153" s="156"/>
      <c r="H153" s="292"/>
      <c r="I153" s="292"/>
      <c r="J153" s="292"/>
      <c r="K153" s="292"/>
      <c r="L153" s="292"/>
      <c r="M153" s="292"/>
    </row>
    <row r="154" spans="7:24" s="147" customFormat="1">
      <c r="G154" s="156"/>
    </row>
    <row r="155" spans="7:24" s="147" customFormat="1">
      <c r="G155" s="156"/>
      <c r="H155" s="289"/>
      <c r="I155" s="289"/>
      <c r="J155" s="289"/>
      <c r="K155" s="289"/>
      <c r="L155" s="289"/>
      <c r="M155" s="289"/>
      <c r="N155" s="289"/>
      <c r="O155" s="289"/>
      <c r="P155" s="289"/>
      <c r="Q155" s="289"/>
      <c r="R155" s="289"/>
      <c r="S155" s="289"/>
      <c r="T155" s="289"/>
      <c r="U155" s="289"/>
    </row>
    <row r="156" spans="7:24" s="147" customFormat="1">
      <c r="G156" s="156"/>
      <c r="H156" s="164"/>
      <c r="I156" s="164"/>
      <c r="J156" s="164"/>
      <c r="K156" s="164"/>
      <c r="L156" s="164"/>
      <c r="M156" s="164"/>
      <c r="N156" s="164"/>
      <c r="O156" s="164"/>
      <c r="P156" s="164"/>
      <c r="Q156" s="164"/>
      <c r="R156" s="164"/>
      <c r="S156" s="164"/>
      <c r="T156" s="164"/>
      <c r="U156" s="164"/>
    </row>
    <row r="157" spans="7:24" s="147" customFormat="1">
      <c r="G157" s="156"/>
      <c r="H157" s="164"/>
      <c r="I157" s="164"/>
      <c r="J157" s="164"/>
      <c r="K157" s="164"/>
      <c r="L157" s="164"/>
      <c r="M157" s="164"/>
      <c r="N157" s="164"/>
      <c r="O157" s="164"/>
      <c r="P157" s="164"/>
      <c r="Q157" s="164"/>
      <c r="R157" s="164"/>
      <c r="S157" s="164"/>
      <c r="T157" s="164"/>
      <c r="U157" s="164"/>
    </row>
    <row r="158" spans="7:24" s="147" customFormat="1">
      <c r="G158" s="156"/>
      <c r="H158" s="164"/>
      <c r="I158" s="164"/>
      <c r="J158" s="164"/>
      <c r="K158" s="164"/>
      <c r="L158" s="164"/>
      <c r="M158" s="164"/>
      <c r="N158" s="164"/>
      <c r="O158" s="164"/>
      <c r="P158" s="164"/>
      <c r="Q158" s="164"/>
      <c r="R158" s="164"/>
      <c r="S158" s="164"/>
      <c r="T158" s="164"/>
      <c r="U158" s="164"/>
    </row>
    <row r="159" spans="7:24" s="147" customFormat="1">
      <c r="G159" s="156"/>
      <c r="H159" s="164"/>
      <c r="I159" s="164"/>
      <c r="J159" s="164"/>
      <c r="K159" s="164"/>
      <c r="L159" s="164"/>
      <c r="M159" s="164"/>
      <c r="N159" s="164"/>
      <c r="O159" s="164"/>
      <c r="P159" s="164"/>
      <c r="Q159" s="164"/>
      <c r="R159" s="164"/>
      <c r="S159" s="164"/>
      <c r="T159" s="164"/>
      <c r="U159" s="164"/>
    </row>
    <row r="160" spans="7:24" s="147" customFormat="1">
      <c r="G160" s="156"/>
      <c r="H160" s="164"/>
      <c r="I160" s="164"/>
      <c r="J160" s="164"/>
      <c r="K160" s="164"/>
      <c r="L160" s="164"/>
      <c r="M160" s="164"/>
      <c r="N160" s="164"/>
      <c r="O160" s="164"/>
      <c r="P160" s="164"/>
      <c r="Q160" s="164"/>
      <c r="R160" s="164"/>
      <c r="S160" s="164"/>
      <c r="T160" s="164"/>
      <c r="U160" s="164"/>
    </row>
    <row r="161" spans="7:21" s="147" customFormat="1">
      <c r="G161" s="156"/>
      <c r="H161" s="164"/>
      <c r="I161" s="164"/>
      <c r="J161" s="164"/>
      <c r="K161" s="164"/>
      <c r="L161" s="164"/>
      <c r="M161" s="164"/>
      <c r="N161" s="164"/>
      <c r="O161" s="164"/>
      <c r="P161" s="164"/>
      <c r="Q161" s="164"/>
      <c r="R161" s="164"/>
      <c r="S161" s="164"/>
      <c r="T161" s="164"/>
      <c r="U161" s="164"/>
    </row>
    <row r="162" spans="7:21" s="147" customFormat="1">
      <c r="G162" s="156"/>
      <c r="H162" s="164"/>
      <c r="I162" s="164"/>
      <c r="J162" s="164"/>
      <c r="K162" s="164"/>
      <c r="L162" s="164"/>
      <c r="M162" s="164"/>
      <c r="N162" s="164"/>
      <c r="O162" s="164"/>
      <c r="P162" s="164"/>
      <c r="Q162" s="164"/>
      <c r="R162" s="164"/>
      <c r="S162" s="164"/>
      <c r="T162" s="164"/>
      <c r="U162" s="164"/>
    </row>
    <row r="163" spans="7:21" s="147" customFormat="1">
      <c r="G163" s="156"/>
      <c r="H163" s="164"/>
      <c r="I163" s="164"/>
      <c r="J163" s="164"/>
      <c r="K163" s="164"/>
      <c r="L163" s="164"/>
      <c r="M163" s="164"/>
      <c r="N163" s="164"/>
      <c r="O163" s="164"/>
      <c r="P163" s="164"/>
      <c r="Q163" s="164"/>
      <c r="R163" s="164"/>
      <c r="S163" s="164"/>
      <c r="T163" s="164"/>
      <c r="U163" s="164"/>
    </row>
    <row r="164" spans="7:21" s="147" customFormat="1">
      <c r="G164" s="156"/>
      <c r="H164" s="164"/>
      <c r="I164" s="164"/>
      <c r="J164" s="164"/>
      <c r="K164" s="164"/>
      <c r="L164" s="164"/>
      <c r="M164" s="164"/>
      <c r="N164" s="164"/>
      <c r="O164" s="164"/>
      <c r="P164" s="164"/>
      <c r="Q164" s="164"/>
      <c r="R164" s="164"/>
      <c r="S164" s="164"/>
      <c r="T164" s="164"/>
      <c r="U164" s="164"/>
    </row>
    <row r="165" spans="7:21" s="147" customFormat="1">
      <c r="G165" s="156"/>
      <c r="H165" s="164"/>
      <c r="I165" s="164"/>
      <c r="J165" s="164"/>
      <c r="K165" s="164"/>
      <c r="L165" s="164"/>
      <c r="M165" s="164"/>
      <c r="N165" s="164"/>
      <c r="O165" s="164"/>
      <c r="P165" s="164"/>
      <c r="Q165" s="164"/>
      <c r="R165" s="164"/>
      <c r="S165" s="164"/>
      <c r="T165" s="164"/>
      <c r="U165" s="164"/>
    </row>
    <row r="166" spans="7:21" s="147" customFormat="1">
      <c r="G166" s="156"/>
      <c r="H166" s="164"/>
      <c r="I166" s="164"/>
      <c r="J166" s="164"/>
      <c r="K166" s="164"/>
      <c r="L166" s="164"/>
      <c r="M166" s="164"/>
      <c r="N166" s="164"/>
      <c r="O166" s="164"/>
      <c r="P166" s="164"/>
      <c r="Q166" s="164"/>
      <c r="R166" s="164"/>
      <c r="S166" s="164"/>
      <c r="T166" s="164"/>
      <c r="U166" s="164"/>
    </row>
    <row r="167" spans="7:21" s="147" customFormat="1">
      <c r="G167" s="156"/>
      <c r="H167" s="164"/>
      <c r="I167" s="164"/>
      <c r="J167" s="164"/>
      <c r="K167" s="164"/>
      <c r="L167" s="164"/>
      <c r="M167" s="164"/>
      <c r="N167" s="164"/>
      <c r="O167" s="164"/>
      <c r="P167" s="164"/>
      <c r="Q167" s="164"/>
      <c r="R167" s="164"/>
      <c r="S167" s="164"/>
      <c r="T167" s="164"/>
      <c r="U167" s="164"/>
    </row>
    <row r="168" spans="7:21" s="147" customFormat="1">
      <c r="G168" s="156"/>
      <c r="H168" s="164"/>
      <c r="I168" s="164"/>
      <c r="J168" s="164"/>
      <c r="K168" s="164"/>
      <c r="L168" s="164"/>
      <c r="M168" s="164"/>
      <c r="N168" s="164"/>
      <c r="O168" s="164"/>
      <c r="P168" s="164"/>
      <c r="Q168" s="164"/>
      <c r="R168" s="164"/>
      <c r="S168" s="164"/>
      <c r="T168" s="164"/>
      <c r="U168" s="164"/>
    </row>
    <row r="169" spans="7:21" s="147" customFormat="1">
      <c r="G169" s="156"/>
      <c r="H169" s="164"/>
      <c r="I169" s="164"/>
      <c r="J169" s="164"/>
      <c r="K169" s="164"/>
      <c r="L169" s="164"/>
      <c r="M169" s="164"/>
      <c r="N169" s="164"/>
      <c r="O169" s="164"/>
      <c r="P169" s="164"/>
      <c r="Q169" s="164"/>
      <c r="R169" s="164"/>
      <c r="S169" s="164"/>
      <c r="T169" s="164"/>
      <c r="U169" s="164"/>
    </row>
    <row r="170" spans="7:21" s="147" customFormat="1">
      <c r="G170" s="156"/>
      <c r="H170" s="164"/>
      <c r="I170" s="164"/>
      <c r="J170" s="164"/>
      <c r="K170" s="164"/>
      <c r="L170" s="164"/>
      <c r="M170" s="164"/>
      <c r="N170" s="164"/>
      <c r="O170" s="164"/>
      <c r="P170" s="164"/>
      <c r="Q170" s="164"/>
      <c r="R170" s="164"/>
      <c r="S170" s="164"/>
      <c r="T170" s="164"/>
      <c r="U170" s="164"/>
    </row>
    <row r="171" spans="7:21" s="147" customFormat="1">
      <c r="G171" s="156"/>
      <c r="H171" s="164"/>
      <c r="I171" s="164"/>
      <c r="J171" s="164"/>
      <c r="K171" s="164"/>
      <c r="L171" s="164"/>
      <c r="M171" s="164"/>
      <c r="N171" s="164"/>
      <c r="O171" s="164"/>
      <c r="P171" s="164"/>
      <c r="Q171" s="164"/>
      <c r="R171" s="164"/>
      <c r="S171" s="164"/>
      <c r="T171" s="164"/>
      <c r="U171" s="164"/>
    </row>
    <row r="172" spans="7:21" s="147" customFormat="1">
      <c r="G172" s="156"/>
      <c r="H172" s="164"/>
      <c r="I172" s="164"/>
      <c r="J172" s="164"/>
      <c r="K172" s="164"/>
      <c r="L172" s="164"/>
      <c r="M172" s="164"/>
      <c r="N172" s="164"/>
      <c r="O172" s="164"/>
      <c r="P172" s="164"/>
      <c r="Q172" s="164"/>
      <c r="R172" s="164"/>
      <c r="S172" s="164"/>
      <c r="T172" s="164"/>
      <c r="U172" s="164"/>
    </row>
    <row r="173" spans="7:21" s="147" customFormat="1">
      <c r="G173" s="156"/>
      <c r="H173" s="164"/>
      <c r="I173" s="164"/>
      <c r="J173" s="164"/>
      <c r="K173" s="164"/>
      <c r="L173" s="164"/>
      <c r="M173" s="164"/>
      <c r="N173" s="164"/>
      <c r="O173" s="164"/>
      <c r="P173" s="164"/>
      <c r="Q173" s="164"/>
      <c r="R173" s="164"/>
      <c r="S173" s="164"/>
      <c r="T173" s="164"/>
      <c r="U173" s="164"/>
    </row>
    <row r="174" spans="7:21" s="147" customFormat="1">
      <c r="G174" s="156"/>
      <c r="H174" s="164"/>
      <c r="I174" s="164"/>
      <c r="J174" s="164"/>
      <c r="K174" s="164"/>
      <c r="L174" s="164"/>
      <c r="M174" s="164"/>
      <c r="N174" s="164"/>
      <c r="O174" s="164"/>
      <c r="P174" s="164"/>
      <c r="Q174" s="164"/>
      <c r="R174" s="164"/>
      <c r="S174" s="164"/>
      <c r="T174" s="164"/>
      <c r="U174" s="164"/>
    </row>
    <row r="175" spans="7:21" s="147" customFormat="1">
      <c r="G175" s="156"/>
      <c r="H175" s="164"/>
      <c r="I175" s="164"/>
      <c r="J175" s="164"/>
      <c r="K175" s="164"/>
      <c r="L175" s="164"/>
      <c r="M175" s="164"/>
      <c r="N175" s="164"/>
      <c r="O175" s="164"/>
      <c r="P175" s="164"/>
      <c r="Q175" s="164"/>
      <c r="R175" s="164"/>
      <c r="S175" s="164"/>
      <c r="T175" s="164"/>
      <c r="U175" s="164"/>
    </row>
    <row r="176" spans="7:21" s="147" customFormat="1">
      <c r="G176" s="156"/>
      <c r="H176" s="164"/>
      <c r="I176" s="164"/>
      <c r="J176" s="164"/>
      <c r="K176" s="164"/>
      <c r="L176" s="164"/>
      <c r="M176" s="164"/>
      <c r="N176" s="164"/>
      <c r="O176" s="164"/>
      <c r="P176" s="164"/>
      <c r="Q176" s="164"/>
      <c r="R176" s="164"/>
      <c r="S176" s="164"/>
      <c r="T176" s="164"/>
      <c r="U176" s="164"/>
    </row>
    <row r="177" spans="6:21" s="147" customFormat="1">
      <c r="G177" s="156"/>
      <c r="H177" s="164"/>
      <c r="I177" s="164"/>
      <c r="J177" s="164"/>
      <c r="K177" s="164"/>
      <c r="L177" s="164"/>
      <c r="M177" s="164"/>
      <c r="N177" s="164"/>
      <c r="O177" s="164"/>
      <c r="P177" s="164"/>
      <c r="Q177" s="164"/>
      <c r="R177" s="164"/>
      <c r="S177" s="164"/>
      <c r="T177" s="164"/>
      <c r="U177" s="164"/>
    </row>
    <row r="178" spans="6:21" s="147" customFormat="1">
      <c r="G178" s="156"/>
      <c r="H178" s="164"/>
      <c r="I178" s="164"/>
      <c r="J178" s="164"/>
      <c r="K178" s="164"/>
      <c r="L178" s="164"/>
      <c r="M178" s="164"/>
      <c r="N178" s="164"/>
      <c r="O178" s="164"/>
      <c r="P178" s="164"/>
      <c r="Q178" s="164"/>
      <c r="R178" s="164"/>
      <c r="S178" s="164"/>
      <c r="T178" s="164"/>
      <c r="U178" s="164"/>
    </row>
    <row r="179" spans="6:21" s="147" customFormat="1">
      <c r="G179" s="156"/>
      <c r="H179" s="164"/>
      <c r="I179" s="164"/>
      <c r="J179" s="164"/>
      <c r="K179" s="164"/>
      <c r="L179" s="164"/>
      <c r="M179" s="164"/>
      <c r="N179" s="164"/>
      <c r="O179" s="164"/>
      <c r="P179" s="164"/>
      <c r="Q179" s="164"/>
      <c r="R179" s="164"/>
      <c r="S179" s="164"/>
      <c r="T179" s="164"/>
      <c r="U179" s="164"/>
    </row>
    <row r="180" spans="6:21" s="147" customFormat="1">
      <c r="G180" s="156"/>
      <c r="H180" s="164"/>
      <c r="I180" s="164"/>
      <c r="J180" s="164"/>
      <c r="K180" s="164"/>
      <c r="L180" s="164"/>
      <c r="M180" s="164"/>
      <c r="N180" s="164"/>
      <c r="O180" s="164"/>
      <c r="P180" s="164"/>
      <c r="Q180" s="164"/>
      <c r="R180" s="164"/>
      <c r="S180" s="164"/>
      <c r="T180" s="164"/>
      <c r="U180" s="164"/>
    </row>
    <row r="181" spans="6:21" s="147" customFormat="1">
      <c r="G181" s="156"/>
      <c r="H181" s="164"/>
      <c r="I181" s="164"/>
      <c r="J181" s="164"/>
      <c r="K181" s="164"/>
      <c r="L181" s="164"/>
      <c r="M181" s="164"/>
      <c r="N181" s="164"/>
      <c r="O181" s="164"/>
      <c r="P181" s="164"/>
      <c r="Q181" s="164"/>
      <c r="R181" s="164"/>
      <c r="S181" s="164"/>
      <c r="T181" s="164"/>
      <c r="U181" s="164"/>
    </row>
    <row r="182" spans="6:21" s="147" customFormat="1">
      <c r="G182" s="156"/>
      <c r="H182" s="294"/>
      <c r="I182" s="294"/>
      <c r="J182" s="294"/>
      <c r="K182" s="294"/>
      <c r="L182" s="294"/>
      <c r="M182" s="294"/>
      <c r="N182" s="294"/>
      <c r="O182" s="294"/>
      <c r="P182" s="294"/>
      <c r="Q182" s="294"/>
      <c r="R182" s="294"/>
      <c r="S182" s="294"/>
      <c r="T182" s="294"/>
      <c r="U182" s="294"/>
    </row>
    <row r="183" spans="6:21" s="147" customFormat="1">
      <c r="G183" s="156"/>
      <c r="H183" s="164"/>
      <c r="I183" s="164"/>
      <c r="J183" s="164"/>
      <c r="K183" s="164"/>
      <c r="L183" s="164"/>
      <c r="M183" s="164"/>
      <c r="N183" s="164"/>
      <c r="O183" s="164"/>
      <c r="P183" s="164"/>
      <c r="Q183" s="164"/>
      <c r="R183" s="164"/>
      <c r="S183" s="164"/>
      <c r="T183" s="164"/>
      <c r="U183" s="164"/>
    </row>
    <row r="184" spans="6:21" s="147" customFormat="1">
      <c r="G184" s="156"/>
      <c r="H184" s="164"/>
      <c r="I184" s="164"/>
      <c r="J184" s="164"/>
      <c r="K184" s="164"/>
      <c r="L184" s="164"/>
      <c r="M184" s="164"/>
      <c r="N184" s="164"/>
      <c r="O184" s="164"/>
      <c r="P184" s="164"/>
      <c r="Q184" s="164"/>
      <c r="R184" s="164"/>
      <c r="S184" s="164"/>
      <c r="T184" s="164"/>
      <c r="U184" s="164"/>
    </row>
    <row r="185" spans="6:21" s="147" customFormat="1">
      <c r="G185" s="156"/>
      <c r="H185" s="164"/>
      <c r="I185" s="164"/>
      <c r="J185" s="164"/>
      <c r="K185" s="164"/>
      <c r="L185" s="164"/>
      <c r="M185" s="164"/>
      <c r="N185" s="164"/>
      <c r="O185" s="164"/>
      <c r="P185" s="164"/>
      <c r="Q185" s="164"/>
      <c r="R185" s="164"/>
      <c r="S185" s="164"/>
      <c r="T185" s="164"/>
      <c r="U185" s="164"/>
    </row>
    <row r="186" spans="6:21" s="147" customFormat="1">
      <c r="G186" s="156"/>
      <c r="H186" s="164"/>
      <c r="I186" s="164"/>
      <c r="J186" s="164"/>
      <c r="K186" s="164"/>
      <c r="L186" s="164"/>
      <c r="M186" s="164"/>
      <c r="N186" s="164"/>
      <c r="O186" s="164"/>
      <c r="P186" s="164"/>
      <c r="Q186" s="164"/>
      <c r="R186" s="164"/>
      <c r="S186" s="164"/>
      <c r="T186" s="164"/>
      <c r="U186" s="164"/>
    </row>
    <row r="187" spans="6:21" s="147" customFormat="1">
      <c r="G187" s="156"/>
      <c r="H187" s="164"/>
      <c r="I187" s="164"/>
      <c r="J187" s="164"/>
      <c r="K187" s="164"/>
      <c r="L187" s="164"/>
      <c r="M187" s="164"/>
      <c r="N187" s="164"/>
      <c r="O187" s="164"/>
      <c r="P187" s="164"/>
      <c r="Q187" s="164"/>
      <c r="R187" s="164"/>
      <c r="S187" s="164"/>
      <c r="T187" s="164"/>
      <c r="U187" s="164"/>
    </row>
    <row r="188" spans="6:21" s="147" customFormat="1">
      <c r="G188" s="156"/>
      <c r="H188" s="164"/>
      <c r="I188" s="164"/>
      <c r="J188" s="164"/>
      <c r="K188" s="164"/>
      <c r="L188" s="164"/>
      <c r="M188" s="164"/>
      <c r="N188" s="164"/>
      <c r="O188" s="164"/>
      <c r="P188" s="164"/>
      <c r="Q188" s="164"/>
      <c r="R188" s="164"/>
      <c r="S188" s="164"/>
      <c r="T188" s="164"/>
      <c r="U188" s="164"/>
    </row>
    <row r="189" spans="6:21" s="147" customFormat="1">
      <c r="G189" s="156"/>
      <c r="H189" s="164"/>
      <c r="I189" s="164"/>
      <c r="J189" s="164"/>
      <c r="K189" s="164"/>
      <c r="L189" s="164"/>
      <c r="M189" s="164"/>
      <c r="N189" s="164"/>
      <c r="O189" s="164"/>
      <c r="P189" s="164"/>
      <c r="Q189" s="164"/>
      <c r="R189" s="164"/>
      <c r="S189" s="164"/>
      <c r="T189" s="164"/>
      <c r="U189" s="164"/>
    </row>
    <row r="190" spans="6:21" s="147" customFormat="1">
      <c r="G190" s="156"/>
      <c r="H190" s="164"/>
      <c r="I190" s="164"/>
      <c r="J190" s="164"/>
      <c r="K190" s="164"/>
      <c r="L190" s="164"/>
      <c r="M190" s="164"/>
      <c r="N190" s="164"/>
      <c r="O190" s="164"/>
      <c r="P190" s="164"/>
      <c r="Q190" s="164"/>
      <c r="R190" s="164"/>
      <c r="S190" s="164"/>
      <c r="T190" s="164"/>
      <c r="U190" s="164"/>
    </row>
    <row r="191" spans="6:21" s="147" customFormat="1">
      <c r="F191" s="165"/>
      <c r="H191" s="164"/>
      <c r="I191" s="164"/>
      <c r="J191" s="164"/>
      <c r="K191" s="164"/>
      <c r="L191" s="164"/>
      <c r="M191" s="164"/>
      <c r="N191" s="164"/>
      <c r="O191" s="164"/>
      <c r="P191" s="164"/>
      <c r="Q191" s="164"/>
      <c r="R191" s="164"/>
      <c r="S191" s="164"/>
      <c r="T191" s="164"/>
      <c r="U191" s="164"/>
    </row>
    <row r="192" spans="6:21" s="147" customFormat="1">
      <c r="F192" s="165"/>
      <c r="H192" s="164"/>
      <c r="I192" s="164"/>
      <c r="J192" s="164"/>
      <c r="K192" s="164"/>
      <c r="L192" s="164"/>
      <c r="M192" s="164"/>
      <c r="N192" s="164"/>
      <c r="O192" s="164"/>
      <c r="P192" s="164"/>
      <c r="Q192" s="164"/>
      <c r="R192" s="164"/>
      <c r="S192" s="164"/>
      <c r="T192" s="164"/>
      <c r="U192" s="164"/>
    </row>
    <row r="193" spans="6:21" s="147" customFormat="1">
      <c r="F193" s="165"/>
      <c r="H193" s="164"/>
      <c r="I193" s="164"/>
      <c r="J193" s="164"/>
      <c r="K193" s="164"/>
      <c r="L193" s="164"/>
      <c r="M193" s="164"/>
      <c r="N193" s="164"/>
      <c r="O193" s="164"/>
      <c r="P193" s="164"/>
      <c r="Q193" s="164"/>
      <c r="R193" s="164"/>
      <c r="S193" s="164"/>
      <c r="T193" s="164"/>
      <c r="U193" s="164"/>
    </row>
    <row r="194" spans="6:21" s="147" customFormat="1">
      <c r="F194" s="165"/>
      <c r="H194" s="164"/>
      <c r="I194" s="164"/>
      <c r="J194" s="164"/>
      <c r="K194" s="164"/>
      <c r="L194" s="164"/>
      <c r="M194" s="164"/>
      <c r="N194" s="164"/>
      <c r="O194" s="164"/>
      <c r="P194" s="164"/>
      <c r="Q194" s="164"/>
      <c r="R194" s="164"/>
      <c r="S194" s="164"/>
      <c r="T194" s="164"/>
      <c r="U194" s="164"/>
    </row>
    <row r="195" spans="6:21" s="147" customFormat="1">
      <c r="F195" s="165"/>
      <c r="H195" s="164"/>
      <c r="I195" s="164"/>
      <c r="J195" s="164"/>
      <c r="K195" s="164"/>
      <c r="L195" s="164"/>
      <c r="M195" s="164"/>
      <c r="N195" s="164"/>
      <c r="O195" s="164"/>
      <c r="P195" s="164"/>
      <c r="Q195" s="164"/>
      <c r="R195" s="164"/>
      <c r="S195" s="164"/>
      <c r="T195" s="164"/>
      <c r="U195" s="164"/>
    </row>
    <row r="196" spans="6:21" s="147" customFormat="1">
      <c r="F196" s="165"/>
      <c r="H196" s="164"/>
      <c r="I196" s="164"/>
      <c r="J196" s="164"/>
      <c r="K196" s="164"/>
      <c r="L196" s="164"/>
      <c r="M196" s="164"/>
      <c r="N196" s="164"/>
      <c r="O196" s="164"/>
      <c r="P196" s="164"/>
      <c r="Q196" s="164"/>
      <c r="R196" s="164"/>
      <c r="S196" s="164"/>
      <c r="T196" s="164"/>
      <c r="U196" s="164"/>
    </row>
    <row r="197" spans="6:21" s="147" customFormat="1">
      <c r="F197" s="165"/>
      <c r="H197" s="164"/>
      <c r="I197" s="164"/>
      <c r="J197" s="164"/>
      <c r="K197" s="164"/>
      <c r="L197" s="164"/>
      <c r="M197" s="164"/>
      <c r="N197" s="164"/>
      <c r="O197" s="164"/>
      <c r="P197" s="164"/>
      <c r="Q197" s="164"/>
      <c r="R197" s="164"/>
      <c r="S197" s="164"/>
      <c r="T197" s="164"/>
      <c r="U197" s="164"/>
    </row>
    <row r="198" spans="6:21" s="147" customFormat="1">
      <c r="F198" s="165"/>
      <c r="H198" s="164"/>
      <c r="I198" s="164"/>
      <c r="J198" s="164"/>
      <c r="K198" s="164"/>
      <c r="L198" s="164"/>
      <c r="M198" s="164"/>
      <c r="N198" s="164"/>
      <c r="O198" s="164"/>
      <c r="P198" s="164"/>
      <c r="Q198" s="164"/>
      <c r="R198" s="164"/>
      <c r="S198" s="164"/>
      <c r="T198" s="164"/>
      <c r="U198" s="164"/>
    </row>
    <row r="199" spans="6:21" s="147" customFormat="1">
      <c r="F199" s="165"/>
      <c r="H199" s="164"/>
      <c r="I199" s="164"/>
      <c r="J199" s="164"/>
      <c r="K199" s="164"/>
      <c r="L199" s="164"/>
      <c r="M199" s="164"/>
      <c r="N199" s="164"/>
      <c r="O199" s="164"/>
      <c r="P199" s="164"/>
      <c r="Q199" s="164"/>
      <c r="R199" s="164"/>
      <c r="S199" s="164"/>
      <c r="T199" s="164"/>
      <c r="U199" s="164"/>
    </row>
    <row r="200" spans="6:21" s="147" customFormat="1">
      <c r="F200" s="165"/>
      <c r="H200" s="164"/>
      <c r="I200" s="164"/>
      <c r="J200" s="164"/>
      <c r="K200" s="164"/>
      <c r="L200" s="164"/>
      <c r="M200" s="164"/>
      <c r="N200" s="164"/>
      <c r="O200" s="164"/>
      <c r="P200" s="164"/>
      <c r="Q200" s="164"/>
      <c r="R200" s="164"/>
      <c r="S200" s="164"/>
      <c r="T200" s="164"/>
      <c r="U200" s="164"/>
    </row>
    <row r="201" spans="6:21" s="147" customFormat="1">
      <c r="F201" s="165"/>
      <c r="H201" s="164"/>
      <c r="I201" s="164"/>
      <c r="J201" s="164"/>
      <c r="K201" s="164"/>
      <c r="L201" s="164"/>
      <c r="M201" s="164"/>
      <c r="N201" s="164"/>
      <c r="O201" s="164"/>
      <c r="P201" s="164"/>
      <c r="Q201" s="164"/>
      <c r="R201" s="164"/>
      <c r="S201" s="164"/>
      <c r="T201" s="164"/>
      <c r="U201" s="164"/>
    </row>
    <row r="202" spans="6:21" s="147" customFormat="1">
      <c r="F202" s="165"/>
      <c r="H202" s="164"/>
      <c r="I202" s="164"/>
      <c r="J202" s="164"/>
      <c r="K202" s="164"/>
      <c r="L202" s="164"/>
      <c r="M202" s="164"/>
      <c r="N202" s="164"/>
      <c r="O202" s="164"/>
      <c r="P202" s="164"/>
      <c r="Q202" s="164"/>
      <c r="R202" s="164"/>
      <c r="S202" s="164"/>
      <c r="T202" s="164"/>
      <c r="U202" s="164"/>
    </row>
    <row r="203" spans="6:21" s="147" customFormat="1">
      <c r="F203" s="165"/>
      <c r="H203" s="164"/>
      <c r="I203" s="164"/>
      <c r="J203" s="164"/>
      <c r="K203" s="164"/>
      <c r="L203" s="164"/>
      <c r="M203" s="164"/>
      <c r="N203" s="164"/>
      <c r="O203" s="164"/>
      <c r="P203" s="164"/>
      <c r="Q203" s="164"/>
      <c r="R203" s="164"/>
      <c r="S203" s="164"/>
      <c r="T203" s="164"/>
      <c r="U203" s="164"/>
    </row>
    <row r="204" spans="6:21" s="147" customFormat="1">
      <c r="F204" s="165"/>
      <c r="H204" s="164"/>
      <c r="I204" s="164"/>
      <c r="J204" s="164"/>
      <c r="K204" s="164"/>
      <c r="L204" s="164"/>
      <c r="M204" s="164"/>
      <c r="N204" s="164"/>
      <c r="O204" s="164"/>
      <c r="P204" s="164"/>
      <c r="Q204" s="164"/>
      <c r="R204" s="164"/>
      <c r="S204" s="164"/>
      <c r="T204" s="164"/>
      <c r="U204" s="164"/>
    </row>
    <row r="205" spans="6:21" s="147" customFormat="1">
      <c r="F205" s="165"/>
      <c r="H205" s="164"/>
      <c r="I205" s="164"/>
      <c r="J205" s="164"/>
      <c r="K205" s="164"/>
      <c r="L205" s="164"/>
      <c r="M205" s="164"/>
      <c r="N205" s="164"/>
      <c r="O205" s="164"/>
      <c r="P205" s="164"/>
      <c r="Q205" s="164"/>
      <c r="R205" s="164"/>
      <c r="S205" s="164"/>
      <c r="T205" s="164"/>
      <c r="U205" s="164"/>
    </row>
    <row r="206" spans="6:21" s="147" customFormat="1" ht="18.600000000000001">
      <c r="F206" s="165"/>
      <c r="H206" s="292"/>
      <c r="I206" s="292"/>
      <c r="J206" s="292"/>
      <c r="K206" s="292"/>
      <c r="L206" s="292"/>
      <c r="M206" s="292"/>
      <c r="N206" s="164"/>
      <c r="O206" s="164"/>
      <c r="P206" s="164"/>
      <c r="Q206" s="164"/>
      <c r="R206" s="164"/>
      <c r="S206" s="164"/>
      <c r="T206" s="164"/>
      <c r="U206" s="164"/>
    </row>
    <row r="207" spans="6:21" s="147" customFormat="1">
      <c r="F207" s="165"/>
      <c r="H207" s="164"/>
      <c r="I207" s="164"/>
      <c r="J207" s="164"/>
      <c r="K207" s="164"/>
      <c r="L207" s="164"/>
      <c r="M207" s="164"/>
      <c r="N207" s="164"/>
      <c r="O207" s="164"/>
      <c r="P207" s="164"/>
      <c r="Q207" s="164"/>
      <c r="R207" s="164"/>
      <c r="S207" s="164"/>
      <c r="T207" s="164"/>
      <c r="U207" s="164"/>
    </row>
    <row r="208" spans="6:21" s="147" customFormat="1">
      <c r="F208" s="165"/>
      <c r="H208" s="164"/>
      <c r="I208" s="164"/>
      <c r="J208" s="164"/>
      <c r="K208" s="164"/>
      <c r="L208" s="164"/>
      <c r="M208" s="164"/>
      <c r="N208" s="164"/>
      <c r="O208" s="164"/>
      <c r="P208" s="164"/>
      <c r="Q208" s="164"/>
      <c r="R208" s="164"/>
      <c r="S208" s="164"/>
      <c r="T208" s="164"/>
      <c r="U208" s="164"/>
    </row>
    <row r="209" spans="6:21" s="147" customFormat="1">
      <c r="F209" s="165"/>
      <c r="H209" s="164"/>
      <c r="I209" s="164"/>
      <c r="J209" s="164"/>
      <c r="K209" s="164"/>
      <c r="L209" s="164"/>
      <c r="M209" s="164"/>
      <c r="N209" s="164"/>
      <c r="O209" s="164"/>
      <c r="P209" s="164"/>
      <c r="Q209" s="164"/>
      <c r="R209" s="164"/>
      <c r="S209" s="164"/>
      <c r="T209" s="164"/>
      <c r="U209" s="164"/>
    </row>
    <row r="210" spans="6:21" s="147" customFormat="1">
      <c r="F210" s="165"/>
      <c r="H210" s="164"/>
      <c r="I210" s="164"/>
      <c r="J210" s="164"/>
      <c r="K210" s="164"/>
      <c r="L210" s="164"/>
      <c r="M210" s="164"/>
      <c r="N210" s="164"/>
      <c r="O210" s="164"/>
      <c r="P210" s="164"/>
      <c r="Q210" s="164"/>
      <c r="R210" s="164"/>
      <c r="S210" s="164"/>
      <c r="T210" s="164"/>
      <c r="U210" s="164"/>
    </row>
    <row r="211" spans="6:21" s="147" customFormat="1">
      <c r="F211" s="165"/>
      <c r="H211" s="164"/>
      <c r="I211" s="164"/>
      <c r="J211" s="164"/>
      <c r="K211" s="164"/>
      <c r="L211" s="164"/>
      <c r="M211" s="164"/>
      <c r="N211" s="164"/>
      <c r="O211" s="164"/>
      <c r="P211" s="164"/>
      <c r="Q211" s="164"/>
      <c r="R211" s="164"/>
      <c r="S211" s="164"/>
      <c r="T211" s="164"/>
      <c r="U211" s="164"/>
    </row>
    <row r="212" spans="6:21" s="147" customFormat="1">
      <c r="F212" s="165"/>
      <c r="H212" s="164"/>
      <c r="I212" s="164"/>
      <c r="J212" s="164"/>
      <c r="K212" s="164"/>
      <c r="L212" s="164"/>
      <c r="M212" s="164"/>
      <c r="N212" s="164"/>
      <c r="O212" s="164"/>
      <c r="P212" s="164"/>
      <c r="Q212" s="164"/>
      <c r="R212" s="164"/>
      <c r="S212" s="164"/>
      <c r="T212" s="164"/>
      <c r="U212" s="164"/>
    </row>
    <row r="213" spans="6:21" s="147" customFormat="1">
      <c r="F213" s="165"/>
      <c r="H213" s="164"/>
      <c r="I213" s="164"/>
      <c r="J213" s="164"/>
      <c r="K213" s="164"/>
      <c r="L213" s="164"/>
      <c r="M213" s="164"/>
      <c r="N213" s="164"/>
      <c r="O213" s="164"/>
      <c r="P213" s="164"/>
      <c r="Q213" s="164"/>
      <c r="R213" s="164"/>
      <c r="S213" s="164"/>
      <c r="T213" s="164"/>
      <c r="U213" s="164"/>
    </row>
    <row r="214" spans="6:21" s="147" customFormat="1">
      <c r="F214" s="165"/>
      <c r="H214" s="164"/>
      <c r="I214" s="164"/>
      <c r="J214" s="164"/>
      <c r="K214" s="164"/>
      <c r="L214" s="164"/>
      <c r="M214" s="164"/>
      <c r="N214" s="164"/>
      <c r="O214" s="164"/>
      <c r="P214" s="164"/>
      <c r="Q214" s="164"/>
      <c r="R214" s="164"/>
      <c r="S214" s="164"/>
      <c r="T214" s="164"/>
      <c r="U214" s="164"/>
    </row>
    <row r="215" spans="6:21" s="147" customFormat="1">
      <c r="F215" s="165"/>
      <c r="H215" s="164"/>
      <c r="I215" s="164"/>
      <c r="J215" s="164"/>
      <c r="K215" s="164"/>
      <c r="L215" s="164"/>
      <c r="M215" s="164"/>
      <c r="N215" s="164"/>
      <c r="O215" s="164"/>
      <c r="P215" s="164"/>
      <c r="Q215" s="164"/>
      <c r="R215" s="164"/>
      <c r="S215" s="164"/>
      <c r="T215" s="164"/>
      <c r="U215" s="164"/>
    </row>
    <row r="216" spans="6:21" s="147" customFormat="1" ht="15" customHeight="1">
      <c r="F216" s="165"/>
      <c r="H216" s="164"/>
      <c r="I216" s="164"/>
      <c r="J216" s="164"/>
      <c r="K216" s="164"/>
      <c r="L216" s="164"/>
      <c r="M216" s="164"/>
      <c r="N216" s="164"/>
      <c r="O216" s="164"/>
      <c r="P216" s="164"/>
      <c r="Q216" s="164"/>
      <c r="R216" s="164"/>
      <c r="S216" s="164"/>
      <c r="T216" s="164"/>
      <c r="U216" s="164"/>
    </row>
    <row r="217" spans="6:21" s="147" customFormat="1">
      <c r="F217" s="165"/>
      <c r="H217" s="164"/>
      <c r="I217" s="164"/>
      <c r="J217" s="164"/>
      <c r="K217" s="164"/>
      <c r="L217" s="164"/>
      <c r="M217" s="164"/>
      <c r="N217" s="164"/>
      <c r="O217" s="164"/>
      <c r="P217" s="164"/>
      <c r="Q217" s="164"/>
      <c r="R217" s="164"/>
      <c r="S217" s="164"/>
      <c r="T217" s="164"/>
      <c r="U217" s="164"/>
    </row>
    <row r="218" spans="6:21" s="147" customFormat="1">
      <c r="F218" s="165"/>
      <c r="H218" s="164"/>
      <c r="I218" s="164"/>
      <c r="J218" s="164"/>
      <c r="K218" s="164"/>
      <c r="L218" s="164"/>
      <c r="M218" s="164"/>
      <c r="N218" s="164"/>
      <c r="O218" s="164"/>
      <c r="P218" s="164"/>
      <c r="Q218" s="164"/>
      <c r="R218" s="164"/>
      <c r="S218" s="164"/>
      <c r="T218" s="164"/>
      <c r="U218" s="164"/>
    </row>
    <row r="219" spans="6:21" s="147" customFormat="1">
      <c r="F219" s="165"/>
      <c r="H219" s="164"/>
      <c r="I219" s="164"/>
      <c r="J219" s="164"/>
      <c r="K219" s="164"/>
      <c r="L219" s="164"/>
      <c r="M219" s="164"/>
      <c r="N219" s="164"/>
      <c r="O219" s="164"/>
      <c r="P219" s="164"/>
      <c r="Q219" s="164"/>
      <c r="R219" s="164"/>
      <c r="S219" s="164"/>
      <c r="T219" s="164"/>
      <c r="U219" s="164"/>
    </row>
    <row r="220" spans="6:21" s="147" customFormat="1">
      <c r="F220" s="165"/>
      <c r="H220" s="164"/>
      <c r="I220" s="164"/>
      <c r="J220" s="164"/>
      <c r="K220" s="164"/>
      <c r="L220" s="164"/>
      <c r="M220" s="164"/>
      <c r="N220" s="164"/>
      <c r="O220" s="164"/>
      <c r="P220" s="164"/>
      <c r="Q220" s="164"/>
      <c r="R220" s="164"/>
      <c r="S220" s="164"/>
      <c r="T220" s="164"/>
      <c r="U220" s="164"/>
    </row>
    <row r="221" spans="6:21" s="147" customFormat="1">
      <c r="F221" s="165"/>
      <c r="H221" s="164"/>
      <c r="I221" s="164"/>
      <c r="J221" s="164"/>
      <c r="K221" s="164"/>
      <c r="L221" s="164"/>
      <c r="M221" s="164"/>
      <c r="N221" s="164"/>
      <c r="O221" s="164"/>
      <c r="P221" s="164"/>
      <c r="Q221" s="164"/>
      <c r="R221" s="164"/>
      <c r="S221" s="164"/>
      <c r="T221" s="164"/>
      <c r="U221" s="164"/>
    </row>
    <row r="222" spans="6:21" s="147" customFormat="1">
      <c r="F222" s="165"/>
      <c r="H222" s="164"/>
      <c r="I222" s="164"/>
      <c r="J222" s="164"/>
      <c r="K222" s="164"/>
      <c r="L222" s="164"/>
      <c r="M222" s="164"/>
      <c r="N222" s="164"/>
      <c r="O222" s="164"/>
      <c r="P222" s="164"/>
      <c r="Q222" s="164"/>
      <c r="R222" s="164"/>
      <c r="S222" s="164"/>
      <c r="T222" s="164"/>
      <c r="U222" s="164"/>
    </row>
    <row r="223" spans="6:21" s="147" customFormat="1">
      <c r="F223" s="165"/>
      <c r="H223" s="164"/>
      <c r="I223" s="164"/>
      <c r="J223" s="164"/>
      <c r="K223" s="164"/>
      <c r="L223" s="164"/>
      <c r="M223" s="164"/>
      <c r="N223" s="164"/>
      <c r="O223" s="164"/>
      <c r="P223" s="164"/>
      <c r="Q223" s="164"/>
      <c r="R223" s="164"/>
      <c r="S223" s="164"/>
      <c r="T223" s="164"/>
      <c r="U223" s="164"/>
    </row>
    <row r="224" spans="6:21" s="147" customFormat="1">
      <c r="F224" s="165"/>
      <c r="H224" s="164"/>
      <c r="I224" s="164"/>
      <c r="J224" s="164"/>
      <c r="K224" s="164"/>
      <c r="L224" s="164"/>
      <c r="M224" s="164"/>
      <c r="N224" s="164"/>
      <c r="O224" s="164"/>
      <c r="P224" s="164"/>
      <c r="Q224" s="164"/>
      <c r="R224" s="164"/>
      <c r="S224" s="164"/>
      <c r="T224" s="164"/>
      <c r="U224" s="164"/>
    </row>
    <row r="225" spans="6:21" s="147" customFormat="1">
      <c r="F225" s="165"/>
      <c r="H225" s="164"/>
      <c r="I225" s="164"/>
      <c r="J225" s="164"/>
      <c r="K225" s="164"/>
      <c r="L225" s="164"/>
      <c r="M225" s="164"/>
      <c r="N225" s="164"/>
      <c r="O225" s="164"/>
      <c r="P225" s="164"/>
      <c r="Q225" s="164"/>
      <c r="R225" s="164"/>
      <c r="S225" s="164"/>
      <c r="T225" s="164"/>
      <c r="U225" s="164"/>
    </row>
    <row r="226" spans="6:21" s="147" customFormat="1">
      <c r="F226" s="165"/>
      <c r="H226" s="164"/>
      <c r="I226" s="164"/>
      <c r="J226" s="164"/>
      <c r="K226" s="164"/>
      <c r="L226" s="164"/>
      <c r="M226" s="164"/>
      <c r="N226" s="164"/>
      <c r="O226" s="164"/>
      <c r="P226" s="164"/>
      <c r="Q226" s="164"/>
      <c r="R226" s="164"/>
      <c r="S226" s="164"/>
      <c r="T226" s="164"/>
      <c r="U226" s="164"/>
    </row>
    <row r="227" spans="6:21" s="147" customFormat="1">
      <c r="F227" s="165"/>
      <c r="H227" s="164"/>
      <c r="I227" s="164"/>
      <c r="J227" s="164"/>
      <c r="K227" s="164"/>
      <c r="L227" s="164"/>
      <c r="M227" s="164"/>
      <c r="N227" s="164"/>
      <c r="O227" s="164"/>
      <c r="P227" s="164"/>
      <c r="Q227" s="164"/>
      <c r="R227" s="164"/>
      <c r="S227" s="164"/>
      <c r="T227" s="164"/>
      <c r="U227" s="164"/>
    </row>
    <row r="228" spans="6:21" s="147" customFormat="1">
      <c r="F228" s="165"/>
      <c r="H228" s="164"/>
      <c r="I228" s="164"/>
      <c r="J228" s="164"/>
      <c r="K228" s="164"/>
      <c r="L228" s="164"/>
      <c r="M228" s="164"/>
      <c r="N228" s="164"/>
      <c r="O228" s="164"/>
      <c r="P228" s="164"/>
      <c r="Q228" s="164"/>
      <c r="R228" s="164"/>
      <c r="S228" s="164"/>
      <c r="T228" s="164"/>
      <c r="U228" s="164"/>
    </row>
    <row r="229" spans="6:21" s="147" customFormat="1">
      <c r="F229" s="165"/>
      <c r="H229" s="164"/>
      <c r="I229" s="164"/>
      <c r="J229" s="164"/>
      <c r="K229" s="164"/>
      <c r="L229" s="164"/>
      <c r="M229" s="164"/>
      <c r="N229" s="164"/>
      <c r="O229" s="164"/>
      <c r="P229" s="164"/>
      <c r="Q229" s="164"/>
      <c r="R229" s="164"/>
      <c r="S229" s="164"/>
      <c r="T229" s="164"/>
      <c r="U229" s="164"/>
    </row>
    <row r="230" spans="6:21" s="147" customFormat="1">
      <c r="F230" s="165"/>
      <c r="H230" s="164"/>
      <c r="I230" s="164"/>
      <c r="J230" s="164"/>
      <c r="K230" s="164"/>
      <c r="L230" s="164"/>
      <c r="M230" s="164"/>
      <c r="N230" s="164"/>
      <c r="O230" s="164"/>
      <c r="P230" s="164"/>
      <c r="Q230" s="164"/>
      <c r="R230" s="164"/>
      <c r="S230" s="164"/>
      <c r="T230" s="164"/>
      <c r="U230" s="164"/>
    </row>
    <row r="231" spans="6:21" s="147" customFormat="1">
      <c r="F231" s="165"/>
      <c r="H231" s="164"/>
      <c r="I231" s="164"/>
      <c r="J231" s="164"/>
      <c r="K231" s="164"/>
      <c r="L231" s="164"/>
      <c r="M231" s="164"/>
      <c r="N231" s="164"/>
      <c r="O231" s="164"/>
      <c r="P231" s="164"/>
      <c r="Q231" s="164"/>
      <c r="R231" s="164"/>
      <c r="S231" s="164"/>
      <c r="T231" s="164"/>
      <c r="U231" s="164"/>
    </row>
    <row r="232" spans="6:21" s="147" customFormat="1">
      <c r="F232" s="165"/>
      <c r="H232" s="164"/>
      <c r="I232" s="164"/>
      <c r="J232" s="164"/>
      <c r="K232" s="164"/>
      <c r="L232" s="164"/>
      <c r="M232" s="164"/>
      <c r="N232" s="164"/>
      <c r="O232" s="164"/>
      <c r="P232" s="164"/>
      <c r="Q232" s="164"/>
      <c r="R232" s="164"/>
      <c r="S232" s="164"/>
      <c r="T232" s="164"/>
      <c r="U232" s="164"/>
    </row>
    <row r="233" spans="6:21" s="147" customFormat="1">
      <c r="F233" s="165"/>
      <c r="H233" s="164"/>
      <c r="I233" s="164"/>
      <c r="J233" s="164"/>
      <c r="K233" s="164"/>
      <c r="L233" s="164"/>
      <c r="M233" s="164"/>
      <c r="N233" s="164"/>
      <c r="O233" s="164"/>
      <c r="P233" s="164"/>
      <c r="Q233" s="164"/>
      <c r="R233" s="164"/>
      <c r="S233" s="164"/>
      <c r="T233" s="164"/>
      <c r="U233" s="164"/>
    </row>
    <row r="234" spans="6:21" s="147" customFormat="1">
      <c r="F234" s="165"/>
      <c r="H234" s="164"/>
      <c r="I234" s="164"/>
      <c r="J234" s="164"/>
      <c r="K234" s="164"/>
      <c r="L234" s="164"/>
      <c r="M234" s="164"/>
      <c r="N234" s="164"/>
      <c r="O234" s="164"/>
      <c r="P234" s="164"/>
      <c r="Q234" s="164"/>
      <c r="R234" s="164"/>
      <c r="S234" s="164"/>
      <c r="T234" s="164"/>
      <c r="U234" s="164"/>
    </row>
    <row r="235" spans="6:21" s="147" customFormat="1">
      <c r="F235" s="165"/>
      <c r="H235" s="164"/>
      <c r="I235" s="164"/>
      <c r="J235" s="164"/>
      <c r="K235" s="164"/>
      <c r="L235" s="164"/>
      <c r="M235" s="164"/>
      <c r="N235" s="164"/>
      <c r="O235" s="164"/>
      <c r="P235" s="164"/>
      <c r="Q235" s="164"/>
      <c r="R235" s="164"/>
      <c r="S235" s="164"/>
      <c r="T235" s="164"/>
      <c r="U235" s="164"/>
    </row>
    <row r="236" spans="6:21" s="147" customFormat="1">
      <c r="F236" s="165"/>
      <c r="H236" s="164"/>
      <c r="I236" s="164"/>
      <c r="J236" s="164"/>
      <c r="K236" s="164"/>
      <c r="L236" s="164"/>
      <c r="M236" s="164"/>
      <c r="N236" s="164"/>
      <c r="O236" s="164"/>
      <c r="P236" s="164"/>
      <c r="Q236" s="164"/>
      <c r="R236" s="164"/>
      <c r="S236" s="164"/>
      <c r="T236" s="164"/>
      <c r="U236" s="164"/>
    </row>
    <row r="237" spans="6:21" s="147" customFormat="1">
      <c r="F237" s="165"/>
      <c r="H237" s="164"/>
      <c r="I237" s="164"/>
      <c r="J237" s="164"/>
      <c r="K237" s="164"/>
      <c r="L237" s="164"/>
      <c r="M237" s="164"/>
      <c r="N237" s="164"/>
      <c r="O237" s="164"/>
      <c r="P237" s="164"/>
      <c r="Q237" s="164"/>
      <c r="R237" s="164"/>
      <c r="S237" s="164"/>
      <c r="T237" s="164"/>
      <c r="U237" s="164"/>
    </row>
    <row r="238" spans="6:21" s="147" customFormat="1">
      <c r="F238" s="165"/>
      <c r="H238" s="164"/>
      <c r="I238" s="164"/>
      <c r="J238" s="164"/>
      <c r="K238" s="164"/>
      <c r="L238" s="164"/>
      <c r="M238" s="164"/>
      <c r="N238" s="164"/>
      <c r="O238" s="164"/>
      <c r="P238" s="164"/>
      <c r="Q238" s="164"/>
      <c r="R238" s="164"/>
      <c r="S238" s="164"/>
      <c r="T238" s="164"/>
      <c r="U238" s="164"/>
    </row>
    <row r="239" spans="6:21" s="147" customFormat="1">
      <c r="F239" s="165"/>
      <c r="H239" s="164"/>
      <c r="I239" s="164"/>
      <c r="J239" s="164"/>
      <c r="K239" s="164"/>
      <c r="L239" s="164"/>
      <c r="M239" s="164"/>
      <c r="N239" s="164"/>
      <c r="O239" s="164"/>
      <c r="P239" s="164"/>
      <c r="Q239" s="164"/>
      <c r="R239" s="164"/>
      <c r="S239" s="164"/>
      <c r="T239" s="164"/>
      <c r="U239" s="164"/>
    </row>
    <row r="240" spans="6:21" s="147" customFormat="1">
      <c r="F240" s="165"/>
      <c r="H240" s="164"/>
      <c r="I240" s="164"/>
      <c r="J240" s="164"/>
      <c r="K240" s="164"/>
      <c r="L240" s="164"/>
      <c r="M240" s="164"/>
      <c r="N240" s="164"/>
      <c r="O240" s="164"/>
      <c r="P240" s="164"/>
      <c r="Q240" s="164"/>
      <c r="R240" s="164"/>
      <c r="S240" s="164"/>
      <c r="T240" s="164"/>
      <c r="U240" s="164"/>
    </row>
    <row r="241" spans="6:21" s="147" customFormat="1">
      <c r="F241" s="165"/>
      <c r="H241" s="164"/>
      <c r="I241" s="164"/>
      <c r="J241" s="164"/>
      <c r="K241" s="164"/>
      <c r="L241" s="164"/>
      <c r="M241" s="164"/>
      <c r="N241" s="164"/>
      <c r="O241" s="164"/>
      <c r="P241" s="164"/>
      <c r="Q241" s="164"/>
      <c r="R241" s="164"/>
      <c r="S241" s="164"/>
      <c r="T241" s="164"/>
      <c r="U241" s="164"/>
    </row>
    <row r="242" spans="6:21" s="147" customFormat="1">
      <c r="F242" s="165"/>
      <c r="H242" s="164"/>
      <c r="I242" s="164"/>
      <c r="J242" s="164"/>
      <c r="K242" s="164"/>
      <c r="L242" s="164"/>
      <c r="M242" s="164"/>
      <c r="N242" s="164"/>
      <c r="O242" s="164"/>
      <c r="P242" s="164"/>
      <c r="Q242" s="164"/>
      <c r="R242" s="164"/>
      <c r="S242" s="164"/>
      <c r="T242" s="164"/>
      <c r="U242" s="164"/>
    </row>
    <row r="243" spans="6:21" s="147" customFormat="1">
      <c r="F243" s="165"/>
      <c r="H243" s="164"/>
      <c r="I243" s="164"/>
      <c r="J243" s="164"/>
      <c r="K243" s="164"/>
      <c r="L243" s="164"/>
      <c r="M243" s="164"/>
      <c r="N243" s="164"/>
      <c r="O243" s="164"/>
      <c r="P243" s="164"/>
      <c r="Q243" s="164"/>
      <c r="R243" s="164"/>
      <c r="S243" s="164"/>
      <c r="T243" s="164"/>
      <c r="U243" s="164"/>
    </row>
    <row r="244" spans="6:21" s="147" customFormat="1">
      <c r="F244" s="165"/>
      <c r="H244" s="164"/>
      <c r="I244" s="164"/>
      <c r="J244" s="164"/>
      <c r="K244" s="164"/>
      <c r="L244" s="164"/>
      <c r="M244" s="164"/>
      <c r="N244" s="164"/>
      <c r="O244" s="164"/>
      <c r="P244" s="164"/>
      <c r="Q244" s="164"/>
      <c r="R244" s="164"/>
      <c r="S244" s="164"/>
      <c r="T244" s="164"/>
      <c r="U244" s="164"/>
    </row>
    <row r="245" spans="6:21" s="147" customFormat="1">
      <c r="F245" s="165"/>
      <c r="H245" s="164"/>
      <c r="I245" s="164"/>
      <c r="J245" s="164"/>
      <c r="K245" s="164"/>
      <c r="L245" s="164"/>
      <c r="M245" s="164"/>
      <c r="N245" s="164"/>
      <c r="O245" s="164"/>
      <c r="P245" s="164"/>
      <c r="Q245" s="164"/>
      <c r="R245" s="164"/>
      <c r="S245" s="164"/>
      <c r="T245" s="164"/>
      <c r="U245" s="164"/>
    </row>
    <row r="246" spans="6:21" s="147" customFormat="1">
      <c r="F246" s="165"/>
      <c r="H246" s="164"/>
      <c r="I246" s="164"/>
      <c r="J246" s="164"/>
      <c r="K246" s="164"/>
      <c r="L246" s="164"/>
      <c r="M246" s="164"/>
      <c r="N246" s="164"/>
      <c r="O246" s="164"/>
      <c r="P246" s="164"/>
      <c r="Q246" s="164"/>
      <c r="R246" s="164"/>
      <c r="S246" s="164"/>
      <c r="T246" s="164"/>
      <c r="U246" s="164"/>
    </row>
    <row r="247" spans="6:21" s="147" customFormat="1">
      <c r="F247" s="165"/>
      <c r="H247" s="164"/>
      <c r="I247" s="164"/>
      <c r="J247" s="164"/>
      <c r="K247" s="164"/>
      <c r="L247" s="164"/>
      <c r="M247" s="164"/>
      <c r="N247" s="164"/>
      <c r="O247" s="164"/>
      <c r="P247" s="164"/>
      <c r="Q247" s="164"/>
      <c r="R247" s="164"/>
      <c r="S247" s="164"/>
      <c r="T247" s="164"/>
      <c r="U247" s="164"/>
    </row>
    <row r="248" spans="6:21" s="147" customFormat="1">
      <c r="F248" s="165"/>
      <c r="H248" s="164"/>
      <c r="I248" s="164"/>
      <c r="J248" s="164"/>
      <c r="K248" s="164"/>
      <c r="L248" s="164"/>
      <c r="M248" s="164"/>
      <c r="N248" s="164"/>
      <c r="O248" s="164"/>
      <c r="P248" s="164"/>
      <c r="Q248" s="164"/>
      <c r="R248" s="164"/>
      <c r="S248" s="164"/>
      <c r="T248" s="164"/>
      <c r="U248" s="164"/>
    </row>
    <row r="249" spans="6:21" s="147" customFormat="1">
      <c r="F249" s="165"/>
      <c r="H249" s="164"/>
      <c r="I249" s="164"/>
      <c r="J249" s="164"/>
      <c r="K249" s="164"/>
      <c r="L249" s="164"/>
      <c r="M249" s="164"/>
      <c r="N249" s="164"/>
      <c r="O249" s="164"/>
      <c r="P249" s="164"/>
      <c r="Q249" s="164"/>
      <c r="R249" s="164"/>
      <c r="S249" s="164"/>
      <c r="T249" s="164"/>
      <c r="U249" s="164"/>
    </row>
    <row r="250" spans="6:21" s="147" customFormat="1">
      <c r="F250" s="165"/>
      <c r="H250" s="164"/>
      <c r="I250" s="164"/>
      <c r="J250" s="164"/>
      <c r="K250" s="164"/>
      <c r="L250" s="164"/>
      <c r="M250" s="164"/>
      <c r="N250" s="164"/>
      <c r="O250" s="164"/>
      <c r="P250" s="164"/>
      <c r="Q250" s="164"/>
      <c r="R250" s="164"/>
      <c r="S250" s="164"/>
      <c r="T250" s="164"/>
      <c r="U250" s="164"/>
    </row>
    <row r="251" spans="6:21" s="147" customFormat="1">
      <c r="F251" s="165"/>
      <c r="H251" s="164"/>
      <c r="I251" s="164"/>
      <c r="J251" s="164"/>
      <c r="K251" s="164"/>
      <c r="L251" s="164"/>
      <c r="M251" s="164"/>
      <c r="N251" s="164"/>
      <c r="O251" s="164"/>
      <c r="P251" s="164"/>
      <c r="Q251" s="164"/>
      <c r="R251" s="164"/>
      <c r="S251" s="164"/>
      <c r="T251" s="164"/>
      <c r="U251" s="164"/>
    </row>
    <row r="252" spans="6:21" s="147" customFormat="1">
      <c r="F252" s="165"/>
      <c r="H252" s="164"/>
      <c r="I252" s="164"/>
      <c r="J252" s="164"/>
      <c r="K252" s="164"/>
      <c r="L252" s="164"/>
      <c r="M252" s="164"/>
      <c r="N252" s="164"/>
      <c r="O252" s="164"/>
      <c r="P252" s="164"/>
      <c r="Q252" s="164"/>
      <c r="R252" s="164"/>
      <c r="S252" s="164"/>
      <c r="T252" s="164"/>
      <c r="U252" s="164"/>
    </row>
    <row r="253" spans="6:21" s="147" customFormat="1">
      <c r="F253" s="165"/>
      <c r="H253" s="164"/>
      <c r="I253" s="164"/>
      <c r="J253" s="164"/>
      <c r="K253" s="164"/>
      <c r="L253" s="164"/>
      <c r="M253" s="164"/>
      <c r="N253" s="164"/>
      <c r="O253" s="164"/>
      <c r="P253" s="164"/>
      <c r="Q253" s="164"/>
      <c r="R253" s="164"/>
      <c r="S253" s="164"/>
      <c r="T253" s="164"/>
      <c r="U253" s="164"/>
    </row>
    <row r="254" spans="6:21" s="147" customFormat="1">
      <c r="F254" s="165"/>
      <c r="H254" s="164"/>
      <c r="I254" s="164"/>
      <c r="J254" s="164"/>
      <c r="K254" s="164"/>
      <c r="L254" s="164"/>
      <c r="M254" s="164"/>
      <c r="N254" s="164"/>
      <c r="O254" s="164"/>
      <c r="P254" s="164"/>
      <c r="Q254" s="164"/>
      <c r="R254" s="164"/>
      <c r="S254" s="164"/>
      <c r="T254" s="164"/>
      <c r="U254" s="164"/>
    </row>
    <row r="255" spans="6:21" s="147" customFormat="1">
      <c r="F255" s="165"/>
      <c r="H255" s="164"/>
      <c r="I255" s="164"/>
      <c r="J255" s="164"/>
      <c r="K255" s="164"/>
      <c r="L255" s="164"/>
      <c r="M255" s="164"/>
      <c r="N255" s="164"/>
      <c r="O255" s="164"/>
      <c r="P255" s="164"/>
      <c r="Q255" s="164"/>
      <c r="R255" s="164"/>
      <c r="S255" s="164"/>
      <c r="T255" s="164"/>
      <c r="U255" s="164"/>
    </row>
    <row r="256" spans="6:21" s="147" customFormat="1">
      <c r="F256" s="165"/>
      <c r="H256" s="164"/>
      <c r="I256" s="164"/>
      <c r="J256" s="164"/>
      <c r="K256" s="164"/>
      <c r="L256" s="164"/>
      <c r="M256" s="164"/>
      <c r="N256" s="164"/>
      <c r="O256" s="164"/>
      <c r="P256" s="164"/>
      <c r="Q256" s="164"/>
      <c r="R256" s="164"/>
      <c r="S256" s="164"/>
      <c r="T256" s="164"/>
      <c r="U256" s="164"/>
    </row>
    <row r="257" spans="6:21" s="147" customFormat="1">
      <c r="F257" s="165"/>
      <c r="H257" s="164"/>
      <c r="I257" s="164"/>
      <c r="J257" s="164"/>
      <c r="K257" s="164"/>
      <c r="L257" s="164"/>
      <c r="M257" s="164"/>
      <c r="N257" s="164"/>
      <c r="O257" s="164"/>
      <c r="P257" s="164"/>
      <c r="Q257" s="164"/>
      <c r="R257" s="164"/>
      <c r="S257" s="164"/>
      <c r="T257" s="164"/>
      <c r="U257" s="164"/>
    </row>
    <row r="258" spans="6:21" s="147" customFormat="1">
      <c r="F258" s="165"/>
      <c r="H258" s="164"/>
      <c r="I258" s="164"/>
      <c r="J258" s="164"/>
      <c r="K258" s="164"/>
      <c r="L258" s="164"/>
      <c r="M258" s="164"/>
      <c r="N258" s="164"/>
      <c r="O258" s="164"/>
      <c r="P258" s="164"/>
      <c r="Q258" s="164"/>
      <c r="R258" s="164"/>
      <c r="S258" s="164"/>
      <c r="T258" s="164"/>
      <c r="U258" s="164"/>
    </row>
    <row r="259" spans="6:21" s="147" customFormat="1">
      <c r="F259" s="165"/>
      <c r="H259" s="164"/>
      <c r="I259" s="164"/>
      <c r="J259" s="164"/>
      <c r="K259" s="164"/>
      <c r="L259" s="164"/>
      <c r="M259" s="164"/>
      <c r="N259" s="164"/>
      <c r="O259" s="164"/>
      <c r="P259" s="164"/>
      <c r="Q259" s="164"/>
      <c r="R259" s="164"/>
      <c r="S259" s="164"/>
      <c r="T259" s="164"/>
      <c r="U259" s="164"/>
    </row>
    <row r="260" spans="6:21" s="147" customFormat="1">
      <c r="F260" s="165"/>
      <c r="H260" s="164"/>
      <c r="I260" s="164"/>
      <c r="J260" s="164"/>
      <c r="K260" s="164"/>
      <c r="L260" s="164"/>
      <c r="M260" s="164"/>
      <c r="N260" s="164"/>
      <c r="O260" s="164"/>
      <c r="P260" s="164"/>
      <c r="Q260" s="164"/>
      <c r="R260" s="164"/>
      <c r="S260" s="164"/>
      <c r="T260" s="164"/>
      <c r="U260" s="164"/>
    </row>
    <row r="261" spans="6:21" s="147" customFormat="1">
      <c r="F261" s="165"/>
      <c r="H261" s="164"/>
      <c r="I261" s="164"/>
      <c r="J261" s="164"/>
      <c r="K261" s="164"/>
      <c r="L261" s="164"/>
      <c r="M261" s="164"/>
      <c r="N261" s="164"/>
      <c r="O261" s="164"/>
      <c r="P261" s="164"/>
      <c r="Q261" s="164"/>
      <c r="R261" s="164"/>
      <c r="S261" s="164"/>
      <c r="T261" s="164"/>
      <c r="U261" s="164"/>
    </row>
    <row r="262" spans="6:21" s="147" customFormat="1">
      <c r="F262" s="165"/>
      <c r="H262" s="164"/>
      <c r="I262" s="164"/>
      <c r="J262" s="164"/>
      <c r="K262" s="164"/>
      <c r="L262" s="164"/>
      <c r="M262" s="164"/>
      <c r="N262" s="164"/>
      <c r="O262" s="164"/>
      <c r="P262" s="164"/>
      <c r="Q262" s="164"/>
      <c r="R262" s="164"/>
      <c r="S262" s="164"/>
      <c r="T262" s="164"/>
      <c r="U262" s="164"/>
    </row>
    <row r="263" spans="6:21" s="147" customFormat="1">
      <c r="F263" s="165"/>
      <c r="H263" s="164"/>
      <c r="I263" s="164"/>
      <c r="J263" s="164"/>
      <c r="K263" s="164"/>
      <c r="L263" s="164"/>
      <c r="M263" s="164"/>
      <c r="N263" s="164"/>
      <c r="O263" s="164"/>
      <c r="P263" s="164"/>
      <c r="Q263" s="164"/>
      <c r="R263" s="164"/>
      <c r="S263" s="164"/>
      <c r="T263" s="164"/>
      <c r="U263" s="164"/>
    </row>
    <row r="264" spans="6:21" s="147" customFormat="1">
      <c r="F264" s="165"/>
      <c r="H264" s="164"/>
      <c r="I264" s="164"/>
      <c r="J264" s="164"/>
      <c r="K264" s="164"/>
      <c r="L264" s="164"/>
      <c r="M264" s="164"/>
      <c r="N264" s="164"/>
      <c r="O264" s="164"/>
      <c r="P264" s="164"/>
      <c r="Q264" s="164"/>
      <c r="R264" s="164"/>
      <c r="S264" s="164"/>
      <c r="T264" s="164"/>
      <c r="U264" s="164"/>
    </row>
    <row r="265" spans="6:21" s="147" customFormat="1">
      <c r="F265" s="165"/>
      <c r="H265" s="164"/>
      <c r="I265" s="164"/>
      <c r="J265" s="164"/>
      <c r="K265" s="164"/>
      <c r="L265" s="164"/>
      <c r="M265" s="164"/>
      <c r="N265" s="164"/>
      <c r="O265" s="164"/>
      <c r="P265" s="164"/>
      <c r="Q265" s="164"/>
      <c r="R265" s="164"/>
      <c r="S265" s="164"/>
      <c r="T265" s="164"/>
      <c r="U265" s="164"/>
    </row>
    <row r="266" spans="6:21" s="147" customFormat="1">
      <c r="F266" s="165"/>
      <c r="H266" s="164"/>
      <c r="I266" s="164"/>
      <c r="J266" s="164"/>
      <c r="K266" s="164"/>
      <c r="L266" s="164"/>
      <c r="M266" s="164"/>
      <c r="N266" s="164"/>
      <c r="O266" s="164"/>
      <c r="P266" s="164"/>
      <c r="Q266" s="164"/>
      <c r="R266" s="164"/>
      <c r="S266" s="164"/>
      <c r="T266" s="164"/>
      <c r="U266" s="164"/>
    </row>
    <row r="267" spans="6:21" s="147" customFormat="1" ht="18.600000000000001">
      <c r="F267" s="165"/>
      <c r="H267" s="292"/>
      <c r="I267" s="292"/>
      <c r="J267" s="292"/>
      <c r="K267" s="292"/>
      <c r="L267" s="292"/>
      <c r="M267" s="292"/>
      <c r="N267" s="164"/>
      <c r="O267" s="164"/>
      <c r="P267" s="164"/>
      <c r="Q267" s="164"/>
      <c r="R267" s="164"/>
      <c r="S267" s="164"/>
      <c r="T267" s="164"/>
      <c r="U267" s="164"/>
    </row>
    <row r="268" spans="6:21" s="147" customFormat="1">
      <c r="F268" s="165"/>
      <c r="H268" s="164"/>
      <c r="I268" s="164"/>
      <c r="J268" s="164"/>
      <c r="K268" s="164"/>
      <c r="L268" s="164"/>
      <c r="M268" s="164"/>
      <c r="N268" s="164"/>
      <c r="O268" s="164"/>
      <c r="P268" s="164"/>
      <c r="Q268" s="164"/>
      <c r="R268" s="164"/>
      <c r="S268" s="164"/>
      <c r="T268" s="164"/>
      <c r="U268" s="164"/>
    </row>
    <row r="269" spans="6:21" s="147" customFormat="1">
      <c r="F269" s="165"/>
      <c r="H269" s="164"/>
      <c r="I269" s="164"/>
      <c r="J269" s="164"/>
      <c r="K269" s="164"/>
      <c r="L269" s="164"/>
      <c r="M269" s="164"/>
      <c r="N269" s="164"/>
      <c r="O269" s="164"/>
      <c r="P269" s="164"/>
      <c r="Q269" s="164"/>
      <c r="R269" s="164"/>
      <c r="S269" s="164"/>
      <c r="T269" s="164"/>
      <c r="U269" s="164"/>
    </row>
    <row r="270" spans="6:21" s="147" customFormat="1">
      <c r="F270" s="165"/>
      <c r="H270" s="289"/>
      <c r="I270" s="289"/>
      <c r="J270" s="289"/>
      <c r="K270" s="289"/>
      <c r="L270" s="289"/>
      <c r="M270" s="289"/>
      <c r="N270" s="289"/>
      <c r="O270" s="164"/>
      <c r="P270" s="164"/>
      <c r="Q270" s="164"/>
      <c r="R270" s="164"/>
      <c r="S270" s="164"/>
      <c r="T270" s="164"/>
      <c r="U270" s="164"/>
    </row>
    <row r="271" spans="6:21" s="147" customFormat="1">
      <c r="F271" s="165"/>
      <c r="H271" s="164"/>
      <c r="I271" s="164"/>
      <c r="J271" s="164"/>
      <c r="K271" s="164"/>
      <c r="L271" s="164"/>
      <c r="M271" s="164"/>
      <c r="N271" s="164"/>
      <c r="O271" s="164"/>
      <c r="P271" s="164"/>
      <c r="Q271" s="164"/>
      <c r="R271" s="164"/>
      <c r="S271" s="164"/>
      <c r="T271" s="164"/>
      <c r="U271" s="164"/>
    </row>
    <row r="272" spans="6:21" s="147" customFormat="1">
      <c r="F272" s="165"/>
      <c r="H272" s="164"/>
      <c r="I272" s="164"/>
      <c r="J272" s="164"/>
      <c r="K272" s="164"/>
      <c r="L272" s="164"/>
      <c r="M272" s="164"/>
      <c r="N272" s="164"/>
      <c r="O272" s="164"/>
      <c r="P272" s="164"/>
      <c r="Q272" s="164"/>
      <c r="R272" s="164"/>
      <c r="S272" s="164"/>
      <c r="T272" s="164"/>
      <c r="U272" s="164"/>
    </row>
    <row r="273" spans="6:21" s="147" customFormat="1">
      <c r="F273" s="165"/>
      <c r="H273" s="164"/>
      <c r="I273" s="164"/>
      <c r="J273" s="164"/>
      <c r="K273" s="164"/>
      <c r="L273" s="164"/>
      <c r="M273" s="164"/>
      <c r="N273" s="164"/>
      <c r="O273" s="164"/>
      <c r="P273" s="164"/>
      <c r="Q273" s="164"/>
      <c r="R273" s="164"/>
      <c r="S273" s="164"/>
      <c r="T273" s="164"/>
      <c r="U273" s="164"/>
    </row>
    <row r="274" spans="6:21" s="147" customFormat="1">
      <c r="F274" s="165"/>
      <c r="H274" s="164"/>
      <c r="I274" s="164"/>
      <c r="J274" s="164"/>
      <c r="K274" s="164"/>
      <c r="L274" s="164"/>
      <c r="M274" s="164"/>
      <c r="N274" s="164"/>
      <c r="O274" s="164"/>
      <c r="P274" s="164"/>
      <c r="Q274" s="164"/>
      <c r="R274" s="164"/>
      <c r="S274" s="164"/>
      <c r="T274" s="164"/>
      <c r="U274" s="164"/>
    </row>
    <row r="275" spans="6:21" s="147" customFormat="1">
      <c r="F275" s="165"/>
      <c r="H275" s="164"/>
      <c r="I275" s="164"/>
      <c r="J275" s="164"/>
      <c r="K275" s="164"/>
      <c r="L275" s="164"/>
      <c r="M275" s="164"/>
      <c r="N275" s="164"/>
      <c r="O275" s="164"/>
      <c r="P275" s="164"/>
      <c r="Q275" s="164"/>
      <c r="R275" s="164"/>
      <c r="S275" s="164"/>
      <c r="T275" s="164"/>
      <c r="U275" s="164"/>
    </row>
    <row r="276" spans="6:21" s="147" customFormat="1">
      <c r="F276" s="165"/>
      <c r="H276" s="164"/>
      <c r="I276" s="164"/>
      <c r="J276" s="164"/>
      <c r="K276" s="164"/>
      <c r="L276" s="164"/>
      <c r="M276" s="164"/>
      <c r="N276" s="164"/>
      <c r="O276" s="164"/>
      <c r="P276" s="164"/>
      <c r="Q276" s="164"/>
      <c r="R276" s="164"/>
      <c r="S276" s="164"/>
      <c r="T276" s="164"/>
      <c r="U276" s="164"/>
    </row>
    <row r="277" spans="6:21" s="147" customFormat="1">
      <c r="F277" s="165"/>
      <c r="H277" s="164"/>
      <c r="I277" s="164"/>
      <c r="J277" s="164"/>
      <c r="K277" s="164"/>
      <c r="L277" s="164"/>
      <c r="M277" s="164"/>
      <c r="N277" s="164"/>
      <c r="O277" s="164"/>
      <c r="P277" s="164"/>
      <c r="Q277" s="164"/>
      <c r="R277" s="164"/>
      <c r="S277" s="164"/>
      <c r="T277" s="164"/>
      <c r="U277" s="164"/>
    </row>
    <row r="278" spans="6:21" s="147" customFormat="1">
      <c r="F278" s="165"/>
      <c r="H278" s="164"/>
      <c r="I278" s="164"/>
      <c r="J278" s="164"/>
      <c r="K278" s="164"/>
      <c r="L278" s="164"/>
      <c r="M278" s="164"/>
      <c r="N278" s="164"/>
      <c r="O278" s="164"/>
      <c r="P278" s="164"/>
      <c r="Q278" s="164"/>
      <c r="R278" s="164"/>
      <c r="S278" s="164"/>
      <c r="T278" s="164"/>
      <c r="U278" s="164"/>
    </row>
    <row r="279" spans="6:21" s="147" customFormat="1">
      <c r="F279" s="165"/>
      <c r="H279" s="164"/>
      <c r="I279" s="164"/>
      <c r="J279" s="164"/>
      <c r="K279" s="164"/>
      <c r="L279" s="164"/>
      <c r="M279" s="164"/>
      <c r="N279" s="164"/>
      <c r="O279" s="164"/>
      <c r="P279" s="164"/>
      <c r="Q279" s="164"/>
      <c r="R279" s="164"/>
      <c r="S279" s="164"/>
      <c r="T279" s="164"/>
      <c r="U279" s="164"/>
    </row>
    <row r="280" spans="6:21" s="147" customFormat="1">
      <c r="F280" s="165"/>
      <c r="H280" s="164"/>
      <c r="I280" s="164"/>
      <c r="J280" s="164"/>
      <c r="K280" s="164"/>
      <c r="L280" s="164"/>
      <c r="M280" s="164"/>
      <c r="N280" s="164"/>
      <c r="O280" s="164"/>
      <c r="P280" s="164"/>
      <c r="Q280" s="164"/>
      <c r="R280" s="164"/>
      <c r="S280" s="164"/>
      <c r="T280" s="164"/>
      <c r="U280" s="164"/>
    </row>
    <row r="281" spans="6:21" s="147" customFormat="1">
      <c r="F281" s="165"/>
      <c r="H281" s="164"/>
      <c r="I281" s="164"/>
      <c r="J281" s="164"/>
      <c r="K281" s="164"/>
      <c r="L281" s="164"/>
      <c r="M281" s="164"/>
      <c r="N281" s="164"/>
      <c r="O281" s="164"/>
      <c r="P281" s="164"/>
      <c r="Q281" s="164"/>
      <c r="R281" s="164"/>
      <c r="S281" s="164"/>
      <c r="T281" s="164"/>
      <c r="U281" s="164"/>
    </row>
    <row r="282" spans="6:21" s="147" customFormat="1">
      <c r="F282" s="165"/>
      <c r="H282" s="164"/>
      <c r="I282" s="164"/>
      <c r="J282" s="164"/>
      <c r="K282" s="164"/>
      <c r="L282" s="164"/>
      <c r="M282" s="164"/>
      <c r="N282" s="164"/>
      <c r="O282" s="164"/>
      <c r="P282" s="164"/>
      <c r="Q282" s="164"/>
      <c r="R282" s="164"/>
      <c r="S282" s="164"/>
      <c r="T282" s="164"/>
      <c r="U282" s="164"/>
    </row>
    <row r="283" spans="6:21" s="147" customFormat="1">
      <c r="F283" s="165"/>
      <c r="H283" s="164"/>
      <c r="I283" s="164"/>
      <c r="J283" s="164"/>
      <c r="K283" s="164"/>
      <c r="L283" s="164"/>
      <c r="M283" s="164"/>
      <c r="N283" s="164"/>
      <c r="O283" s="164"/>
      <c r="P283" s="164"/>
      <c r="Q283" s="164"/>
      <c r="R283" s="164"/>
      <c r="S283" s="164"/>
      <c r="T283" s="164"/>
      <c r="U283" s="164"/>
    </row>
    <row r="284" spans="6:21" s="147" customFormat="1">
      <c r="F284" s="165"/>
      <c r="H284" s="164"/>
      <c r="I284" s="164"/>
      <c r="J284" s="164"/>
      <c r="K284" s="164"/>
      <c r="L284" s="164"/>
      <c r="M284" s="164"/>
      <c r="N284" s="164"/>
      <c r="O284" s="164"/>
      <c r="P284" s="164"/>
      <c r="Q284" s="164"/>
      <c r="R284" s="164"/>
      <c r="S284" s="164"/>
      <c r="T284" s="164"/>
      <c r="U284" s="164"/>
    </row>
    <row r="285" spans="6:21" s="147" customFormat="1">
      <c r="F285" s="165"/>
      <c r="H285" s="164"/>
      <c r="I285" s="164"/>
      <c r="J285" s="164"/>
      <c r="K285" s="164"/>
      <c r="L285" s="164"/>
      <c r="M285" s="164"/>
      <c r="N285" s="164"/>
      <c r="O285" s="164"/>
      <c r="P285" s="164"/>
      <c r="Q285" s="164"/>
      <c r="R285" s="164"/>
      <c r="S285" s="164"/>
      <c r="T285" s="164"/>
      <c r="U285" s="164"/>
    </row>
    <row r="286" spans="6:21" s="147" customFormat="1">
      <c r="F286" s="165"/>
      <c r="H286" s="164"/>
      <c r="I286" s="164"/>
      <c r="J286" s="164"/>
      <c r="K286" s="164"/>
      <c r="L286" s="164"/>
      <c r="M286" s="164"/>
      <c r="N286" s="164"/>
      <c r="O286" s="164"/>
      <c r="P286" s="164"/>
      <c r="Q286" s="164"/>
      <c r="R286" s="164"/>
      <c r="S286" s="164"/>
      <c r="T286" s="164"/>
      <c r="U286" s="164"/>
    </row>
    <row r="287" spans="6:21" s="147" customFormat="1">
      <c r="H287" s="164"/>
      <c r="I287" s="164"/>
      <c r="J287" s="164"/>
      <c r="K287" s="164"/>
      <c r="L287" s="164"/>
      <c r="M287" s="164"/>
      <c r="N287" s="164"/>
      <c r="O287" s="164"/>
      <c r="P287" s="164"/>
      <c r="Q287" s="164"/>
      <c r="R287" s="164"/>
      <c r="S287" s="164"/>
      <c r="T287" s="164"/>
      <c r="U287" s="164"/>
    </row>
    <row r="288" spans="6:21" s="147" customFormat="1">
      <c r="H288" s="164"/>
      <c r="I288" s="164"/>
      <c r="J288" s="164"/>
      <c r="K288" s="164"/>
      <c r="L288" s="164"/>
      <c r="M288" s="164"/>
      <c r="N288" s="164"/>
      <c r="O288" s="164"/>
      <c r="P288" s="164"/>
      <c r="Q288" s="164"/>
      <c r="R288" s="164"/>
      <c r="S288" s="164"/>
      <c r="T288" s="164"/>
      <c r="U288" s="164"/>
    </row>
    <row r="289" spans="8:21" s="147" customFormat="1">
      <c r="H289" s="164"/>
      <c r="I289" s="164"/>
      <c r="J289" s="164"/>
      <c r="K289" s="164"/>
      <c r="L289" s="164"/>
      <c r="M289" s="164"/>
      <c r="N289" s="164"/>
      <c r="O289" s="164"/>
      <c r="P289" s="164"/>
      <c r="Q289" s="164"/>
      <c r="R289" s="164"/>
      <c r="S289" s="164"/>
      <c r="T289" s="164"/>
      <c r="U289" s="164"/>
    </row>
    <row r="290" spans="8:21" s="147" customFormat="1">
      <c r="H290" s="164"/>
      <c r="I290" s="164"/>
      <c r="J290" s="164"/>
      <c r="K290" s="164"/>
      <c r="L290" s="164"/>
      <c r="M290" s="164"/>
      <c r="N290" s="164"/>
      <c r="O290" s="164"/>
      <c r="P290" s="164"/>
      <c r="Q290" s="164"/>
      <c r="R290" s="164"/>
      <c r="S290" s="164"/>
      <c r="T290" s="164"/>
      <c r="U290" s="164"/>
    </row>
    <row r="291" spans="8:21" s="147" customFormat="1">
      <c r="H291" s="164"/>
      <c r="I291" s="164"/>
      <c r="J291" s="164"/>
      <c r="K291" s="164"/>
      <c r="L291" s="164"/>
      <c r="M291" s="164"/>
      <c r="N291" s="164"/>
      <c r="O291" s="164"/>
      <c r="P291" s="164"/>
      <c r="Q291" s="164"/>
      <c r="R291" s="164"/>
      <c r="S291" s="164"/>
      <c r="T291" s="164"/>
      <c r="U291" s="164"/>
    </row>
    <row r="292" spans="8:21" s="147" customFormat="1">
      <c r="H292" s="164"/>
      <c r="I292" s="164"/>
      <c r="J292" s="164"/>
      <c r="K292" s="164"/>
      <c r="L292" s="164"/>
      <c r="M292" s="164"/>
      <c r="N292" s="164"/>
      <c r="O292" s="164"/>
      <c r="P292" s="164"/>
      <c r="Q292" s="164"/>
      <c r="R292" s="164"/>
      <c r="S292" s="164"/>
      <c r="T292" s="164"/>
      <c r="U292" s="164"/>
    </row>
    <row r="293" spans="8:21" s="147" customFormat="1">
      <c r="H293" s="164"/>
      <c r="I293" s="164"/>
      <c r="J293" s="164"/>
      <c r="K293" s="164"/>
      <c r="L293" s="164"/>
      <c r="M293" s="164"/>
      <c r="N293" s="164"/>
      <c r="O293" s="164"/>
      <c r="P293" s="164"/>
      <c r="Q293" s="164"/>
      <c r="R293" s="164"/>
      <c r="S293" s="164"/>
      <c r="T293" s="164"/>
      <c r="U293" s="164"/>
    </row>
    <row r="294" spans="8:21" s="147" customFormat="1">
      <c r="H294" s="164"/>
      <c r="I294" s="164"/>
      <c r="J294" s="164"/>
      <c r="K294" s="164"/>
      <c r="L294" s="164"/>
      <c r="M294" s="164"/>
      <c r="N294" s="164"/>
      <c r="O294" s="164"/>
      <c r="P294" s="164"/>
      <c r="Q294" s="164"/>
      <c r="R294" s="164"/>
      <c r="S294" s="164"/>
      <c r="T294" s="164"/>
      <c r="U294" s="164"/>
    </row>
    <row r="295" spans="8:21" s="147" customFormat="1">
      <c r="H295" s="164"/>
      <c r="I295" s="164"/>
      <c r="J295" s="164"/>
      <c r="K295" s="164"/>
      <c r="L295" s="164"/>
      <c r="M295" s="164"/>
      <c r="N295" s="164"/>
      <c r="O295" s="164"/>
      <c r="P295" s="164"/>
      <c r="Q295" s="164"/>
      <c r="R295" s="164"/>
      <c r="S295" s="164"/>
      <c r="T295" s="164"/>
      <c r="U295" s="164"/>
    </row>
    <row r="296" spans="8:21" s="147" customFormat="1">
      <c r="H296" s="164"/>
      <c r="I296" s="164"/>
      <c r="J296" s="164"/>
      <c r="K296" s="164"/>
      <c r="L296" s="164"/>
      <c r="M296" s="164"/>
      <c r="N296" s="164"/>
      <c r="O296" s="164"/>
      <c r="P296" s="164"/>
      <c r="Q296" s="164"/>
      <c r="R296" s="164"/>
      <c r="S296" s="164"/>
      <c r="T296" s="164"/>
      <c r="U296" s="164"/>
    </row>
    <row r="297" spans="8:21" s="147" customFormat="1">
      <c r="H297" s="164"/>
      <c r="I297" s="164"/>
      <c r="J297" s="164"/>
      <c r="K297" s="164"/>
      <c r="L297" s="164"/>
      <c r="M297" s="164"/>
      <c r="N297" s="164"/>
      <c r="O297" s="164"/>
      <c r="P297" s="164"/>
      <c r="Q297" s="164"/>
      <c r="R297" s="164"/>
      <c r="S297" s="164"/>
      <c r="T297" s="164"/>
      <c r="U297" s="164"/>
    </row>
    <row r="298" spans="8:21" s="147" customFormat="1">
      <c r="H298" s="164"/>
      <c r="I298" s="164"/>
      <c r="J298" s="164"/>
      <c r="K298" s="164"/>
      <c r="L298" s="164"/>
      <c r="M298" s="164"/>
      <c r="N298" s="164"/>
      <c r="O298" s="164"/>
      <c r="P298" s="164"/>
      <c r="Q298" s="164"/>
      <c r="R298" s="164"/>
      <c r="S298" s="164"/>
      <c r="T298" s="164"/>
      <c r="U298" s="164"/>
    </row>
    <row r="299" spans="8:21" s="147" customFormat="1" ht="11.25" customHeight="1">
      <c r="H299" s="164"/>
      <c r="I299" s="164"/>
      <c r="J299" s="164"/>
      <c r="K299" s="164"/>
      <c r="L299" s="164"/>
      <c r="M299" s="164"/>
      <c r="N299" s="164"/>
      <c r="O299" s="164"/>
      <c r="P299" s="164"/>
      <c r="Q299" s="164"/>
      <c r="R299" s="164"/>
      <c r="S299" s="164"/>
      <c r="T299" s="164"/>
      <c r="U299" s="164"/>
    </row>
    <row r="300" spans="8:21" s="147" customFormat="1">
      <c r="H300" s="164"/>
      <c r="I300" s="164"/>
      <c r="J300" s="164"/>
      <c r="K300" s="164"/>
      <c r="L300" s="164"/>
      <c r="M300" s="164"/>
      <c r="N300" s="164"/>
      <c r="O300" s="164"/>
      <c r="P300" s="164"/>
      <c r="Q300" s="164"/>
      <c r="R300" s="164"/>
      <c r="S300" s="164"/>
      <c r="T300" s="164"/>
      <c r="U300" s="164"/>
    </row>
    <row r="301" spans="8:21" s="147" customFormat="1">
      <c r="H301" s="164"/>
      <c r="I301" s="164"/>
      <c r="J301" s="164"/>
      <c r="K301" s="164"/>
      <c r="L301" s="164"/>
      <c r="M301" s="164"/>
      <c r="N301" s="164"/>
      <c r="O301" s="164"/>
      <c r="P301" s="164"/>
      <c r="Q301" s="164"/>
      <c r="R301" s="164"/>
      <c r="S301" s="164"/>
      <c r="T301" s="164"/>
      <c r="U301" s="164"/>
    </row>
    <row r="302" spans="8:21" s="147" customFormat="1">
      <c r="H302" s="164"/>
      <c r="I302" s="164"/>
      <c r="J302" s="164"/>
      <c r="K302" s="164"/>
      <c r="L302" s="164"/>
      <c r="M302" s="164"/>
      <c r="N302" s="164"/>
      <c r="O302" s="164"/>
      <c r="P302" s="164"/>
      <c r="Q302" s="164"/>
      <c r="R302" s="164"/>
      <c r="S302" s="164"/>
      <c r="T302" s="164"/>
      <c r="U302" s="164"/>
    </row>
    <row r="303" spans="8:21" s="147" customFormat="1">
      <c r="H303" s="164"/>
      <c r="I303" s="164"/>
      <c r="J303" s="164"/>
      <c r="K303" s="164"/>
      <c r="L303" s="164"/>
      <c r="M303" s="164"/>
      <c r="N303" s="164"/>
      <c r="O303" s="164"/>
      <c r="P303" s="164"/>
      <c r="Q303" s="164"/>
      <c r="R303" s="164"/>
      <c r="S303" s="164"/>
      <c r="T303" s="164"/>
      <c r="U303" s="164"/>
    </row>
    <row r="304" spans="8:21" s="147" customFormat="1">
      <c r="H304" s="164"/>
      <c r="I304" s="164"/>
      <c r="J304" s="164"/>
      <c r="K304" s="164"/>
      <c r="L304" s="164"/>
      <c r="M304" s="164"/>
      <c r="N304" s="164"/>
      <c r="O304" s="164"/>
      <c r="P304" s="164"/>
      <c r="Q304" s="164"/>
      <c r="R304" s="164"/>
      <c r="S304" s="164"/>
      <c r="T304" s="164"/>
      <c r="U304" s="164"/>
    </row>
    <row r="305" spans="6:26" s="147" customFormat="1">
      <c r="H305" s="164"/>
      <c r="I305" s="164"/>
      <c r="J305" s="164"/>
      <c r="K305" s="164"/>
      <c r="L305" s="164"/>
      <c r="M305" s="164"/>
      <c r="N305" s="164"/>
      <c r="O305" s="164"/>
      <c r="P305" s="164"/>
      <c r="Q305" s="164"/>
      <c r="R305" s="164"/>
      <c r="S305" s="164"/>
      <c r="T305" s="164"/>
      <c r="U305" s="164"/>
    </row>
    <row r="306" spans="6:26" s="147" customFormat="1">
      <c r="H306" s="164"/>
      <c r="I306" s="164"/>
      <c r="J306" s="164"/>
      <c r="K306" s="164"/>
      <c r="L306" s="164"/>
      <c r="M306" s="164"/>
      <c r="N306" s="164"/>
      <c r="O306" s="164"/>
      <c r="P306" s="164"/>
      <c r="Q306" s="164"/>
      <c r="R306" s="164"/>
      <c r="S306" s="164"/>
      <c r="T306" s="164"/>
      <c r="U306" s="164"/>
    </row>
    <row r="307" spans="6:26" s="147" customFormat="1">
      <c r="H307" s="164"/>
      <c r="I307" s="164"/>
      <c r="J307" s="164"/>
      <c r="K307" s="164"/>
      <c r="L307" s="164"/>
      <c r="M307" s="164"/>
      <c r="N307" s="164"/>
      <c r="O307" s="164"/>
      <c r="P307" s="164"/>
      <c r="Q307" s="164"/>
      <c r="R307" s="164"/>
      <c r="S307" s="164"/>
      <c r="T307" s="164"/>
      <c r="U307" s="164"/>
    </row>
    <row r="308" spans="6:26" s="147" customFormat="1">
      <c r="H308" s="164"/>
      <c r="I308" s="164"/>
      <c r="J308" s="164"/>
      <c r="K308" s="164"/>
      <c r="L308" s="164"/>
      <c r="M308" s="164"/>
      <c r="N308" s="164"/>
      <c r="O308" s="164"/>
      <c r="P308" s="164"/>
      <c r="Q308" s="164"/>
      <c r="R308" s="164"/>
      <c r="S308" s="164"/>
      <c r="T308" s="164"/>
      <c r="U308" s="164"/>
    </row>
    <row r="309" spans="6:26" s="147" customFormat="1">
      <c r="F309" s="165"/>
      <c r="H309" s="164"/>
      <c r="I309" s="164"/>
      <c r="J309" s="164"/>
      <c r="K309" s="164"/>
      <c r="L309" s="164"/>
      <c r="M309" s="164"/>
      <c r="N309" s="164"/>
      <c r="O309" s="164"/>
      <c r="P309" s="164"/>
      <c r="Q309" s="164"/>
      <c r="R309" s="164"/>
      <c r="S309" s="164"/>
      <c r="T309" s="164"/>
      <c r="U309" s="164"/>
    </row>
    <row r="310" spans="6:26" s="147" customFormat="1">
      <c r="F310" s="165"/>
      <c r="H310" s="164"/>
      <c r="I310" s="164"/>
      <c r="J310" s="164"/>
      <c r="K310" s="164"/>
      <c r="L310" s="164"/>
      <c r="M310" s="164"/>
      <c r="N310" s="164"/>
      <c r="O310" s="164"/>
      <c r="P310" s="164"/>
      <c r="Q310" s="164"/>
      <c r="R310" s="164"/>
      <c r="S310" s="164"/>
      <c r="T310" s="164"/>
      <c r="U310" s="164"/>
    </row>
    <row r="311" spans="6:26" s="147" customFormat="1">
      <c r="F311" s="165"/>
      <c r="H311" s="164"/>
      <c r="I311" s="164"/>
      <c r="J311" s="164"/>
      <c r="K311" s="164"/>
      <c r="L311" s="164"/>
      <c r="M311" s="164"/>
      <c r="N311" s="164"/>
      <c r="O311" s="164"/>
      <c r="P311" s="164"/>
      <c r="Q311" s="164"/>
      <c r="R311" s="164"/>
      <c r="S311" s="164"/>
      <c r="T311" s="164"/>
      <c r="U311" s="164"/>
    </row>
    <row r="312" spans="6:26" s="147" customFormat="1">
      <c r="F312" s="165"/>
      <c r="H312" s="164"/>
      <c r="I312" s="164"/>
      <c r="J312" s="164"/>
      <c r="K312" s="164"/>
      <c r="L312" s="164"/>
      <c r="M312" s="164"/>
      <c r="N312" s="164"/>
      <c r="O312" s="164"/>
      <c r="P312" s="164"/>
      <c r="Q312" s="164"/>
      <c r="R312" s="164"/>
      <c r="S312" s="164"/>
      <c r="T312" s="164"/>
      <c r="U312" s="164"/>
    </row>
    <row r="313" spans="6:26" s="147" customFormat="1">
      <c r="F313" s="165"/>
      <c r="H313" s="164"/>
      <c r="I313" s="164"/>
      <c r="J313" s="164"/>
      <c r="K313" s="164"/>
      <c r="L313" s="164"/>
      <c r="M313" s="164"/>
      <c r="N313" s="164"/>
      <c r="O313" s="164"/>
      <c r="P313" s="164"/>
      <c r="Q313" s="164"/>
      <c r="R313" s="164"/>
      <c r="S313" s="164"/>
      <c r="T313" s="164"/>
      <c r="U313" s="164"/>
    </row>
    <row r="314" spans="6:26" s="147" customFormat="1">
      <c r="F314" s="165"/>
      <c r="H314" s="164"/>
      <c r="I314" s="164"/>
      <c r="J314" s="164"/>
      <c r="K314" s="164"/>
      <c r="L314" s="164"/>
      <c r="M314" s="164"/>
      <c r="N314" s="164"/>
      <c r="O314" s="164"/>
      <c r="P314" s="164"/>
      <c r="Q314" s="164"/>
      <c r="R314" s="164"/>
      <c r="S314" s="164"/>
      <c r="T314" s="164"/>
      <c r="U314" s="164"/>
    </row>
    <row r="315" spans="6:26">
      <c r="G315" s="147"/>
      <c r="H315" s="164"/>
      <c r="I315" s="164"/>
      <c r="J315" s="164"/>
      <c r="K315" s="164"/>
      <c r="L315" s="164"/>
      <c r="M315" s="164"/>
      <c r="N315" s="164"/>
      <c r="O315" s="164"/>
      <c r="P315" s="164"/>
      <c r="Q315" s="164"/>
      <c r="R315" s="164"/>
      <c r="S315" s="164"/>
      <c r="T315" s="164"/>
      <c r="U315" s="164"/>
      <c r="V315" s="147"/>
      <c r="W315" s="147"/>
      <c r="X315" s="147"/>
      <c r="Y315" s="147"/>
      <c r="Z315" s="147"/>
    </row>
    <row r="316" spans="6:26">
      <c r="G316" s="147"/>
      <c r="H316" s="164"/>
      <c r="I316" s="164"/>
      <c r="J316" s="164"/>
      <c r="K316" s="164"/>
      <c r="L316" s="164"/>
      <c r="M316" s="164"/>
      <c r="N316" s="164"/>
      <c r="O316" s="164"/>
      <c r="P316" s="164"/>
      <c r="Q316" s="164"/>
      <c r="R316" s="164"/>
      <c r="S316" s="164"/>
      <c r="T316" s="164"/>
      <c r="U316" s="164"/>
      <c r="V316" s="147"/>
      <c r="W316" s="147"/>
      <c r="X316" s="147"/>
      <c r="Y316" s="147"/>
      <c r="Z316" s="147"/>
    </row>
    <row r="317" spans="6:26">
      <c r="G317" s="147"/>
      <c r="H317" s="164"/>
      <c r="I317" s="164"/>
      <c r="J317" s="164"/>
      <c r="K317" s="164"/>
      <c r="L317" s="164"/>
      <c r="M317" s="164"/>
      <c r="N317" s="164"/>
      <c r="O317" s="164"/>
      <c r="P317" s="164"/>
      <c r="Q317" s="164"/>
      <c r="R317" s="164"/>
      <c r="S317" s="164"/>
      <c r="T317" s="164"/>
      <c r="U317" s="164"/>
      <c r="V317" s="147"/>
      <c r="W317" s="147"/>
      <c r="X317" s="147"/>
      <c r="Y317" s="147"/>
      <c r="Z317" s="147"/>
    </row>
    <row r="318" spans="6:26">
      <c r="G318" s="147"/>
      <c r="H318" s="164"/>
      <c r="I318" s="164"/>
      <c r="J318" s="164"/>
      <c r="K318" s="164"/>
      <c r="L318" s="164"/>
      <c r="M318" s="164"/>
      <c r="N318" s="164"/>
      <c r="O318" s="164"/>
      <c r="P318" s="164"/>
      <c r="Q318" s="164"/>
      <c r="R318" s="164"/>
      <c r="S318" s="164"/>
      <c r="T318" s="164"/>
      <c r="U318" s="164"/>
      <c r="V318" s="147"/>
      <c r="W318" s="147"/>
      <c r="X318" s="147"/>
      <c r="Y318" s="147"/>
      <c r="Z318" s="147"/>
    </row>
    <row r="319" spans="6:26">
      <c r="G319" s="147"/>
      <c r="H319" s="164"/>
      <c r="I319" s="164"/>
      <c r="J319" s="164"/>
      <c r="K319" s="164"/>
      <c r="L319" s="164"/>
      <c r="M319" s="164"/>
      <c r="N319" s="164"/>
      <c r="O319" s="164"/>
      <c r="P319" s="164"/>
      <c r="Q319" s="164"/>
      <c r="R319" s="164"/>
      <c r="S319" s="164"/>
      <c r="T319" s="164"/>
      <c r="U319" s="164"/>
      <c r="V319" s="147"/>
      <c r="W319" s="147"/>
      <c r="X319" s="147"/>
      <c r="Y319" s="147"/>
      <c r="Z319" s="147"/>
    </row>
    <row r="320" spans="6:26">
      <c r="G320" s="147"/>
      <c r="H320" s="164"/>
      <c r="I320" s="164"/>
      <c r="J320" s="164"/>
      <c r="K320" s="164"/>
      <c r="L320" s="164"/>
      <c r="M320" s="164"/>
      <c r="N320" s="164"/>
      <c r="O320" s="164"/>
      <c r="P320" s="164"/>
      <c r="Q320" s="164"/>
      <c r="R320" s="164"/>
      <c r="S320" s="164"/>
      <c r="T320" s="164"/>
      <c r="U320" s="164"/>
      <c r="V320" s="147"/>
      <c r="W320" s="147"/>
      <c r="X320" s="147"/>
      <c r="Y320" s="147"/>
      <c r="Z320" s="147"/>
    </row>
    <row r="321" spans="1:26">
      <c r="G321" s="147"/>
      <c r="H321" s="164"/>
      <c r="I321" s="164"/>
      <c r="J321" s="164"/>
      <c r="K321" s="164"/>
      <c r="L321" s="164"/>
      <c r="M321" s="164"/>
      <c r="N321" s="164"/>
      <c r="O321" s="164"/>
      <c r="P321" s="164"/>
      <c r="Q321" s="164"/>
      <c r="R321" s="164"/>
      <c r="S321" s="164"/>
      <c r="T321" s="164"/>
      <c r="U321" s="164"/>
      <c r="V321" s="147"/>
      <c r="W321" s="147"/>
      <c r="X321" s="147"/>
      <c r="Y321" s="147"/>
      <c r="Z321" s="147"/>
    </row>
    <row r="322" spans="1:26">
      <c r="G322" s="147"/>
      <c r="H322" s="164"/>
      <c r="I322" s="164"/>
      <c r="J322" s="164"/>
      <c r="K322" s="164"/>
      <c r="L322" s="164"/>
      <c r="M322" s="164"/>
      <c r="N322" s="164"/>
      <c r="O322" s="164"/>
      <c r="P322" s="164"/>
      <c r="Q322" s="164"/>
      <c r="R322" s="164"/>
      <c r="S322" s="164"/>
      <c r="T322" s="164"/>
      <c r="U322" s="164"/>
      <c r="V322" s="147"/>
      <c r="W322" s="147"/>
      <c r="X322" s="147"/>
      <c r="Y322" s="147"/>
      <c r="Z322" s="147"/>
    </row>
    <row r="323" spans="1:26">
      <c r="G323" s="147"/>
      <c r="H323" s="164"/>
      <c r="I323" s="164"/>
      <c r="J323" s="164"/>
      <c r="K323" s="164"/>
      <c r="L323" s="164"/>
      <c r="M323" s="164"/>
      <c r="N323" s="164"/>
      <c r="O323" s="164"/>
      <c r="P323" s="164"/>
      <c r="Q323" s="164"/>
      <c r="R323" s="164"/>
      <c r="S323" s="164"/>
      <c r="T323" s="164"/>
      <c r="U323" s="164"/>
      <c r="V323" s="147"/>
      <c r="W323" s="147"/>
      <c r="X323" s="147"/>
      <c r="Y323" s="147"/>
      <c r="Z323" s="147"/>
    </row>
    <row r="324" spans="1:26">
      <c r="G324" s="147"/>
      <c r="H324" s="164"/>
      <c r="I324" s="164"/>
      <c r="J324" s="164"/>
      <c r="K324" s="164"/>
      <c r="L324" s="164"/>
      <c r="M324" s="164"/>
      <c r="N324" s="164"/>
      <c r="O324" s="164"/>
      <c r="P324" s="164"/>
      <c r="Q324" s="164"/>
      <c r="R324" s="164"/>
      <c r="S324" s="164"/>
      <c r="T324" s="164"/>
      <c r="U324" s="164"/>
      <c r="V324" s="147"/>
      <c r="W324" s="147"/>
      <c r="X324" s="147"/>
      <c r="Y324" s="147"/>
      <c r="Z324" s="147"/>
    </row>
    <row r="325" spans="1:26">
      <c r="G325" s="147"/>
      <c r="H325" s="164"/>
      <c r="I325" s="164"/>
      <c r="J325" s="164"/>
      <c r="K325" s="164"/>
      <c r="L325" s="164"/>
      <c r="M325" s="164"/>
      <c r="N325" s="164"/>
      <c r="O325" s="164"/>
      <c r="P325" s="164"/>
      <c r="Q325" s="164"/>
      <c r="R325" s="164"/>
      <c r="S325" s="164"/>
      <c r="T325" s="164"/>
      <c r="U325" s="164"/>
      <c r="V325" s="147"/>
      <c r="W325" s="147"/>
      <c r="X325" s="147"/>
      <c r="Y325" s="147"/>
      <c r="Z325" s="147"/>
    </row>
    <row r="326" spans="1:26">
      <c r="G326" s="147"/>
      <c r="H326" s="164"/>
      <c r="I326" s="164"/>
      <c r="J326" s="164"/>
      <c r="K326" s="164"/>
      <c r="L326" s="164"/>
      <c r="M326" s="164"/>
      <c r="N326" s="164"/>
      <c r="O326" s="164"/>
      <c r="P326" s="164"/>
      <c r="Q326" s="164"/>
      <c r="R326" s="164"/>
      <c r="S326" s="164"/>
      <c r="T326" s="164"/>
      <c r="U326" s="164"/>
      <c r="V326" s="147"/>
      <c r="W326" s="147"/>
      <c r="X326" s="147"/>
      <c r="Y326" s="147"/>
      <c r="Z326" s="147"/>
    </row>
    <row r="327" spans="1:26">
      <c r="G327" s="147"/>
      <c r="H327" s="164"/>
      <c r="I327" s="164"/>
      <c r="J327" s="164"/>
      <c r="K327" s="164"/>
      <c r="L327" s="164"/>
      <c r="M327" s="164"/>
      <c r="N327" s="164"/>
      <c r="O327" s="164"/>
      <c r="P327" s="164"/>
      <c r="Q327" s="164"/>
      <c r="R327" s="164"/>
      <c r="S327" s="164"/>
      <c r="T327" s="164"/>
      <c r="U327" s="164"/>
      <c r="V327" s="147"/>
      <c r="W327" s="147"/>
      <c r="X327" s="147"/>
      <c r="Y327" s="147"/>
      <c r="Z327" s="147"/>
    </row>
    <row r="328" spans="1:26">
      <c r="G328" s="147"/>
      <c r="H328" s="164"/>
      <c r="I328" s="164"/>
      <c r="J328" s="164"/>
      <c r="K328" s="164"/>
      <c r="L328" s="164"/>
      <c r="M328" s="164"/>
      <c r="N328" s="164"/>
      <c r="O328" s="164"/>
      <c r="P328" s="164"/>
      <c r="Q328" s="164"/>
      <c r="R328" s="164"/>
      <c r="S328" s="164"/>
      <c r="T328" s="164"/>
      <c r="U328" s="164"/>
      <c r="V328" s="147"/>
      <c r="W328" s="147"/>
      <c r="X328" s="147"/>
      <c r="Y328" s="147"/>
      <c r="Z328" s="147"/>
    </row>
    <row r="329" spans="1:26">
      <c r="G329" s="147"/>
      <c r="H329" s="164"/>
      <c r="I329" s="164"/>
      <c r="J329" s="164"/>
      <c r="K329" s="164"/>
      <c r="L329" s="164"/>
      <c r="M329" s="164"/>
      <c r="N329" s="164"/>
      <c r="O329" s="164"/>
      <c r="P329" s="164"/>
      <c r="Q329" s="164"/>
      <c r="R329" s="164"/>
      <c r="S329" s="164"/>
      <c r="T329" s="164"/>
      <c r="U329" s="164"/>
      <c r="V329" s="147"/>
      <c r="W329" s="147"/>
      <c r="X329" s="147"/>
      <c r="Y329" s="147"/>
      <c r="Z329" s="147"/>
    </row>
    <row r="330" spans="1:26">
      <c r="G330" s="147"/>
      <c r="H330" s="164"/>
      <c r="I330" s="164"/>
      <c r="J330" s="164"/>
      <c r="K330" s="164"/>
      <c r="L330" s="164"/>
      <c r="M330" s="164"/>
      <c r="N330" s="164"/>
      <c r="O330" s="164"/>
      <c r="P330" s="164"/>
      <c r="Q330" s="164"/>
      <c r="R330" s="164"/>
      <c r="S330" s="164"/>
      <c r="T330" s="164"/>
      <c r="U330" s="164"/>
      <c r="V330" s="147"/>
      <c r="W330" s="147"/>
      <c r="X330" s="147"/>
      <c r="Y330" s="147"/>
      <c r="Z330" s="147"/>
    </row>
    <row r="331" spans="1:26">
      <c r="A331" s="147"/>
      <c r="B331" s="147"/>
      <c r="C331" s="147"/>
      <c r="D331" s="147"/>
      <c r="E331" s="147"/>
      <c r="F331" s="147"/>
      <c r="G331" s="147"/>
      <c r="H331" s="164"/>
      <c r="I331" s="164"/>
      <c r="J331" s="164"/>
      <c r="K331" s="164"/>
      <c r="L331" s="164"/>
      <c r="M331" s="164"/>
      <c r="N331" s="164"/>
      <c r="O331" s="164"/>
      <c r="P331" s="164"/>
      <c r="Q331" s="164"/>
      <c r="R331" s="164"/>
      <c r="S331" s="164"/>
      <c r="T331" s="164"/>
      <c r="U331" s="164"/>
      <c r="V331" s="147"/>
      <c r="W331" s="147"/>
      <c r="X331" s="147"/>
      <c r="Y331" s="147"/>
      <c r="Z331" s="147"/>
    </row>
    <row r="332" spans="1:26">
      <c r="A332" s="147"/>
      <c r="B332" s="147"/>
      <c r="C332" s="147"/>
      <c r="D332" s="147"/>
      <c r="E332" s="147"/>
      <c r="F332" s="147"/>
      <c r="G332" s="147"/>
      <c r="H332" s="164"/>
      <c r="I332" s="164"/>
      <c r="J332" s="164"/>
      <c r="K332" s="164"/>
      <c r="L332" s="164"/>
      <c r="M332" s="164"/>
      <c r="N332" s="164"/>
      <c r="O332" s="164"/>
      <c r="P332" s="164"/>
      <c r="Q332" s="164"/>
      <c r="R332" s="164"/>
      <c r="S332" s="164"/>
      <c r="T332" s="164"/>
      <c r="U332" s="164"/>
      <c r="V332" s="147"/>
      <c r="W332" s="147"/>
      <c r="X332" s="147"/>
      <c r="Y332" s="147"/>
      <c r="Z332" s="147"/>
    </row>
    <row r="333" spans="1:26">
      <c r="A333" s="147"/>
      <c r="B333" s="147"/>
      <c r="C333" s="147"/>
      <c r="D333" s="147"/>
      <c r="E333" s="147"/>
      <c r="F333" s="147"/>
      <c r="G333" s="147"/>
      <c r="H333" s="164"/>
      <c r="I333" s="164"/>
      <c r="J333" s="164"/>
      <c r="K333" s="164"/>
      <c r="L333" s="164"/>
      <c r="M333" s="164"/>
      <c r="N333" s="164"/>
      <c r="O333" s="164"/>
      <c r="P333" s="164"/>
      <c r="Q333" s="164"/>
      <c r="R333" s="164"/>
      <c r="S333" s="164"/>
      <c r="T333" s="164"/>
      <c r="U333" s="164"/>
      <c r="V333" s="147"/>
      <c r="W333" s="147"/>
      <c r="X333" s="147"/>
      <c r="Y333" s="147"/>
      <c r="Z333" s="147"/>
    </row>
    <row r="334" spans="1:26">
      <c r="A334" s="147"/>
      <c r="B334" s="147"/>
      <c r="C334" s="147"/>
      <c r="D334" s="147"/>
      <c r="E334" s="147"/>
      <c r="F334" s="147"/>
      <c r="G334" s="147"/>
      <c r="H334" s="164"/>
      <c r="I334" s="164"/>
      <c r="J334" s="164"/>
      <c r="K334" s="164"/>
      <c r="L334" s="164"/>
      <c r="M334" s="164"/>
      <c r="N334" s="164"/>
      <c r="O334" s="164"/>
      <c r="P334" s="164"/>
      <c r="Q334" s="164"/>
      <c r="R334" s="164"/>
      <c r="S334" s="164"/>
      <c r="T334" s="164"/>
      <c r="U334" s="164"/>
      <c r="V334" s="147"/>
      <c r="W334" s="147"/>
      <c r="X334" s="147"/>
      <c r="Y334" s="147"/>
      <c r="Z334" s="147"/>
    </row>
    <row r="335" spans="1:26">
      <c r="A335" s="147"/>
      <c r="B335" s="147"/>
      <c r="C335" s="147"/>
      <c r="D335" s="147"/>
      <c r="E335" s="147"/>
      <c r="F335" s="147"/>
      <c r="G335" s="147"/>
      <c r="H335" s="164"/>
      <c r="I335" s="164"/>
      <c r="J335" s="164"/>
      <c r="K335" s="164"/>
      <c r="L335" s="164"/>
      <c r="M335" s="164"/>
      <c r="N335" s="164"/>
      <c r="O335" s="164"/>
      <c r="P335" s="164"/>
      <c r="Q335" s="164"/>
      <c r="R335" s="164"/>
      <c r="S335" s="164"/>
      <c r="T335" s="164"/>
      <c r="U335" s="164"/>
      <c r="V335" s="147"/>
      <c r="W335" s="147"/>
      <c r="X335" s="147"/>
      <c r="Y335" s="147"/>
      <c r="Z335" s="147"/>
    </row>
    <row r="336" spans="1:26">
      <c r="A336" s="147"/>
      <c r="B336" s="147"/>
      <c r="C336" s="147"/>
      <c r="D336" s="147"/>
      <c r="E336" s="147"/>
      <c r="F336" s="147"/>
      <c r="G336" s="147"/>
      <c r="H336" s="164"/>
      <c r="I336" s="164"/>
      <c r="J336" s="164"/>
      <c r="K336" s="164"/>
      <c r="L336" s="164"/>
      <c r="M336" s="164"/>
      <c r="N336" s="164"/>
      <c r="O336" s="164"/>
      <c r="P336" s="164"/>
      <c r="Q336" s="164"/>
      <c r="R336" s="164"/>
      <c r="S336" s="164"/>
      <c r="T336" s="164"/>
      <c r="U336" s="164"/>
      <c r="V336" s="147"/>
      <c r="W336" s="147"/>
      <c r="X336" s="147"/>
      <c r="Y336" s="147"/>
      <c r="Z336" s="147"/>
    </row>
    <row r="337" spans="1:26">
      <c r="A337" s="147"/>
      <c r="B337" s="147"/>
      <c r="C337" s="147"/>
      <c r="D337" s="147"/>
      <c r="E337" s="147"/>
      <c r="F337" s="147"/>
      <c r="G337" s="147"/>
      <c r="H337" s="164"/>
      <c r="I337" s="164"/>
      <c r="J337" s="164"/>
      <c r="K337" s="164"/>
      <c r="L337" s="164"/>
      <c r="M337" s="164"/>
      <c r="N337" s="164"/>
      <c r="O337" s="164"/>
      <c r="P337" s="164"/>
      <c r="Q337" s="164"/>
      <c r="R337" s="164"/>
      <c r="S337" s="164"/>
      <c r="T337" s="164"/>
      <c r="U337" s="164"/>
      <c r="V337" s="147"/>
      <c r="W337" s="147"/>
      <c r="X337" s="147"/>
      <c r="Y337" s="147"/>
      <c r="Z337" s="147"/>
    </row>
    <row r="338" spans="1:26">
      <c r="A338" s="147"/>
      <c r="B338" s="147"/>
      <c r="C338" s="147"/>
      <c r="D338" s="147"/>
      <c r="E338" s="147"/>
      <c r="F338" s="147"/>
      <c r="G338" s="147"/>
      <c r="H338" s="164"/>
      <c r="I338" s="164"/>
      <c r="J338" s="164"/>
      <c r="K338" s="164"/>
      <c r="L338" s="164"/>
      <c r="M338" s="164"/>
      <c r="N338" s="164"/>
      <c r="O338" s="164"/>
      <c r="P338" s="164"/>
      <c r="Q338" s="164"/>
      <c r="R338" s="164"/>
      <c r="S338" s="164"/>
      <c r="T338" s="164"/>
      <c r="U338" s="164"/>
      <c r="V338" s="147"/>
      <c r="W338" s="147"/>
      <c r="X338" s="147"/>
      <c r="Y338" s="147"/>
      <c r="Z338" s="147"/>
    </row>
    <row r="339" spans="1:26" ht="18.600000000000001">
      <c r="A339" s="147"/>
      <c r="B339" s="147"/>
      <c r="C339" s="147"/>
      <c r="D339" s="147"/>
      <c r="E339" s="147"/>
      <c r="F339" s="147"/>
      <c r="G339" s="147"/>
      <c r="H339" s="292"/>
      <c r="I339" s="292"/>
      <c r="J339" s="292"/>
      <c r="K339" s="147"/>
      <c r="L339" s="147"/>
      <c r="M339" s="147"/>
      <c r="N339" s="147"/>
      <c r="O339" s="147"/>
      <c r="P339" s="147"/>
      <c r="Q339" s="147"/>
      <c r="R339" s="147"/>
      <c r="S339" s="147"/>
      <c r="T339" s="147"/>
      <c r="U339" s="147"/>
      <c r="V339" s="147"/>
      <c r="W339" s="147"/>
      <c r="X339" s="147"/>
      <c r="Y339" s="147"/>
      <c r="Z339" s="147"/>
    </row>
    <row r="340" spans="1:26">
      <c r="A340" s="147"/>
      <c r="B340" s="147"/>
      <c r="C340" s="147"/>
      <c r="D340" s="147"/>
      <c r="E340" s="147"/>
      <c r="F340" s="147"/>
      <c r="G340" s="147"/>
      <c r="H340" s="289"/>
      <c r="I340" s="289"/>
      <c r="J340" s="289"/>
      <c r="K340" s="289"/>
      <c r="L340" s="289"/>
      <c r="M340" s="289"/>
      <c r="N340" s="289"/>
      <c r="O340" s="289"/>
      <c r="P340" s="289"/>
      <c r="Q340" s="289"/>
      <c r="R340" s="289"/>
      <c r="S340" s="289"/>
      <c r="T340" s="289"/>
      <c r="U340" s="289"/>
      <c r="V340" s="289"/>
      <c r="W340" s="289"/>
      <c r="X340" s="147"/>
      <c r="Y340" s="147"/>
      <c r="Z340" s="147"/>
    </row>
    <row r="341" spans="1:26">
      <c r="A341" s="147"/>
      <c r="B341" s="147"/>
      <c r="C341" s="147"/>
      <c r="D341" s="147"/>
      <c r="E341" s="147"/>
      <c r="F341" s="147"/>
      <c r="G341" s="147"/>
      <c r="H341" s="147"/>
      <c r="I341" s="147"/>
      <c r="J341" s="147"/>
      <c r="K341" s="147"/>
      <c r="L341" s="147"/>
      <c r="M341" s="147"/>
      <c r="N341" s="147"/>
      <c r="O341" s="147"/>
      <c r="P341" s="147"/>
      <c r="Q341" s="147"/>
      <c r="R341" s="147"/>
      <c r="S341" s="147"/>
      <c r="T341" s="147"/>
      <c r="U341" s="147"/>
      <c r="V341" s="147"/>
      <c r="W341" s="147"/>
      <c r="X341" s="147"/>
      <c r="Y341" s="147"/>
      <c r="Z341" s="147"/>
    </row>
    <row r="342" spans="1:26">
      <c r="A342" s="147"/>
      <c r="B342" s="147"/>
      <c r="C342" s="147"/>
      <c r="D342" s="147"/>
      <c r="E342" s="147"/>
      <c r="F342" s="147"/>
      <c r="G342" s="147"/>
      <c r="H342" s="290"/>
      <c r="I342" s="290"/>
      <c r="J342" s="290"/>
      <c r="K342" s="290"/>
      <c r="L342" s="290"/>
      <c r="M342" s="290"/>
      <c r="N342" s="290"/>
      <c r="O342" s="290"/>
      <c r="P342" s="290"/>
      <c r="Q342" s="290"/>
      <c r="R342" s="290"/>
      <c r="S342" s="290"/>
      <c r="T342" s="290"/>
      <c r="U342" s="290"/>
      <c r="V342" s="290"/>
      <c r="W342" s="290"/>
      <c r="X342" s="147"/>
      <c r="Y342" s="147"/>
      <c r="Z342" s="147"/>
    </row>
    <row r="343" spans="1:26">
      <c r="A343" s="147"/>
      <c r="B343" s="147"/>
      <c r="C343" s="147"/>
      <c r="D343" s="147"/>
      <c r="E343" s="147"/>
      <c r="F343" s="147"/>
      <c r="G343" s="147"/>
      <c r="H343" s="160"/>
      <c r="I343" s="160"/>
      <c r="J343" s="160"/>
      <c r="K343" s="160"/>
      <c r="L343" s="160"/>
      <c r="M343" s="160"/>
      <c r="N343" s="160"/>
      <c r="O343" s="160"/>
      <c r="P343" s="160"/>
      <c r="Q343" s="160"/>
      <c r="R343" s="160"/>
      <c r="S343" s="160"/>
      <c r="T343" s="160"/>
      <c r="U343" s="160"/>
      <c r="V343" s="160"/>
      <c r="W343" s="160"/>
      <c r="X343" s="147"/>
      <c r="Y343" s="147"/>
      <c r="Z343" s="147"/>
    </row>
    <row r="344" spans="1:26">
      <c r="A344" s="147"/>
      <c r="B344" s="147"/>
      <c r="C344" s="147"/>
      <c r="D344" s="147"/>
      <c r="E344" s="147"/>
      <c r="F344" s="147"/>
      <c r="G344" s="147"/>
      <c r="H344" s="160"/>
      <c r="I344" s="160"/>
      <c r="J344" s="160"/>
      <c r="K344" s="160"/>
      <c r="L344" s="160"/>
      <c r="M344" s="160"/>
      <c r="N344" s="160"/>
      <c r="O344" s="160"/>
      <c r="P344" s="160"/>
      <c r="Q344" s="160"/>
      <c r="R344" s="160"/>
      <c r="S344" s="160"/>
      <c r="T344" s="160"/>
      <c r="U344" s="160"/>
      <c r="V344" s="160"/>
      <c r="W344" s="160"/>
      <c r="X344" s="147"/>
      <c r="Y344" s="147"/>
      <c r="Z344" s="147"/>
    </row>
    <row r="345" spans="1:26">
      <c r="A345" s="147"/>
      <c r="B345" s="147"/>
      <c r="C345" s="147"/>
      <c r="D345" s="147"/>
      <c r="E345" s="147"/>
      <c r="F345" s="147"/>
      <c r="G345" s="147"/>
      <c r="H345" s="160"/>
      <c r="I345" s="160"/>
      <c r="J345" s="160"/>
      <c r="K345" s="160"/>
      <c r="L345" s="160"/>
      <c r="M345" s="160"/>
      <c r="N345" s="160"/>
      <c r="O345" s="160"/>
      <c r="P345" s="160"/>
      <c r="Q345" s="160"/>
      <c r="R345" s="160"/>
      <c r="S345" s="160"/>
      <c r="T345" s="160"/>
      <c r="U345" s="160"/>
      <c r="V345" s="160"/>
      <c r="W345" s="160"/>
      <c r="X345" s="147"/>
      <c r="Y345" s="147"/>
      <c r="Z345" s="147"/>
    </row>
    <row r="346" spans="1:26">
      <c r="A346" s="147"/>
      <c r="B346" s="147"/>
      <c r="C346" s="147"/>
      <c r="D346" s="147"/>
      <c r="E346" s="147"/>
      <c r="F346" s="147"/>
      <c r="G346" s="147"/>
      <c r="H346" s="160"/>
      <c r="I346" s="160"/>
      <c r="J346" s="160"/>
      <c r="K346" s="160"/>
      <c r="L346" s="160"/>
      <c r="M346" s="160"/>
      <c r="N346" s="160"/>
      <c r="O346" s="160"/>
      <c r="P346" s="160"/>
      <c r="Q346" s="160"/>
      <c r="R346" s="160"/>
      <c r="S346" s="160"/>
      <c r="T346" s="160"/>
      <c r="U346" s="160"/>
      <c r="V346" s="160"/>
      <c r="W346" s="160"/>
      <c r="X346" s="147"/>
      <c r="Y346" s="147"/>
      <c r="Z346" s="147"/>
    </row>
    <row r="347" spans="1:26">
      <c r="A347" s="147"/>
      <c r="B347" s="147"/>
      <c r="C347" s="147"/>
      <c r="D347" s="147"/>
      <c r="E347" s="147"/>
      <c r="F347" s="147"/>
      <c r="G347" s="147"/>
      <c r="H347" s="160"/>
      <c r="I347" s="160"/>
      <c r="J347" s="160"/>
      <c r="K347" s="160"/>
      <c r="L347" s="160"/>
      <c r="M347" s="160"/>
      <c r="N347" s="160"/>
      <c r="O347" s="160"/>
      <c r="P347" s="160"/>
      <c r="Q347" s="160"/>
      <c r="R347" s="160"/>
      <c r="S347" s="160"/>
      <c r="T347" s="160"/>
      <c r="U347" s="160"/>
      <c r="V347" s="160"/>
      <c r="W347" s="160"/>
      <c r="X347" s="147"/>
      <c r="Y347" s="147"/>
      <c r="Z347" s="147"/>
    </row>
    <row r="348" spans="1:26">
      <c r="A348" s="147"/>
      <c r="B348" s="147"/>
      <c r="C348" s="147"/>
      <c r="D348" s="147"/>
      <c r="E348" s="147"/>
      <c r="F348" s="147"/>
      <c r="G348" s="147"/>
      <c r="H348" s="160"/>
      <c r="I348" s="160"/>
      <c r="J348" s="160"/>
      <c r="K348" s="160"/>
      <c r="L348" s="160"/>
      <c r="M348" s="160"/>
      <c r="N348" s="160"/>
      <c r="O348" s="160"/>
      <c r="P348" s="160"/>
      <c r="Q348" s="160"/>
      <c r="R348" s="160"/>
      <c r="S348" s="160"/>
      <c r="T348" s="160"/>
      <c r="U348" s="160"/>
      <c r="V348" s="160"/>
      <c r="W348" s="160"/>
      <c r="X348" s="147"/>
      <c r="Y348" s="147"/>
      <c r="Z348" s="147"/>
    </row>
    <row r="349" spans="1:26">
      <c r="A349" s="147"/>
      <c r="B349" s="147"/>
      <c r="C349" s="147"/>
      <c r="D349" s="147"/>
      <c r="E349" s="147"/>
      <c r="F349" s="147"/>
      <c r="G349" s="147"/>
      <c r="H349" s="160"/>
      <c r="I349" s="160"/>
      <c r="J349" s="160"/>
      <c r="K349" s="160"/>
      <c r="L349" s="160"/>
      <c r="M349" s="160"/>
      <c r="N349" s="160"/>
      <c r="O349" s="160"/>
      <c r="P349" s="160"/>
      <c r="Q349" s="160"/>
      <c r="R349" s="160"/>
      <c r="S349" s="160"/>
      <c r="T349" s="160"/>
      <c r="U349" s="160"/>
      <c r="V349" s="160"/>
      <c r="W349" s="160"/>
      <c r="X349" s="147"/>
      <c r="Y349" s="147"/>
      <c r="Z349" s="147"/>
    </row>
    <row r="350" spans="1:26">
      <c r="A350" s="147"/>
      <c r="B350" s="147"/>
      <c r="C350" s="147"/>
      <c r="D350" s="147"/>
      <c r="E350" s="147"/>
      <c r="F350" s="147"/>
      <c r="G350" s="147"/>
      <c r="H350" s="160"/>
      <c r="I350" s="160"/>
      <c r="J350" s="160"/>
      <c r="K350" s="160"/>
      <c r="L350" s="160"/>
      <c r="M350" s="160"/>
      <c r="N350" s="160"/>
      <c r="O350" s="160"/>
      <c r="P350" s="160"/>
      <c r="Q350" s="160"/>
      <c r="R350" s="160"/>
      <c r="S350" s="160"/>
      <c r="T350" s="160"/>
      <c r="U350" s="160"/>
      <c r="V350" s="160"/>
      <c r="W350" s="160"/>
      <c r="X350" s="147"/>
      <c r="Y350" s="147"/>
      <c r="Z350" s="147"/>
    </row>
    <row r="351" spans="1:26">
      <c r="A351" s="147"/>
      <c r="B351" s="147"/>
      <c r="C351" s="147"/>
      <c r="D351" s="147"/>
      <c r="E351" s="147"/>
      <c r="F351" s="147"/>
      <c r="G351" s="147"/>
      <c r="H351" s="160"/>
      <c r="I351" s="160"/>
      <c r="J351" s="160"/>
      <c r="K351" s="160"/>
      <c r="L351" s="160"/>
      <c r="M351" s="160"/>
      <c r="N351" s="160"/>
      <c r="O351" s="160"/>
      <c r="P351" s="160"/>
      <c r="Q351" s="160"/>
      <c r="R351" s="160"/>
      <c r="S351" s="160"/>
      <c r="T351" s="160"/>
      <c r="U351" s="160"/>
      <c r="V351" s="160"/>
      <c r="W351" s="160"/>
      <c r="X351" s="147"/>
      <c r="Y351" s="147"/>
      <c r="Z351" s="147"/>
    </row>
    <row r="352" spans="1:26">
      <c r="A352" s="147"/>
      <c r="B352" s="147"/>
      <c r="C352" s="147"/>
      <c r="D352" s="147"/>
      <c r="E352" s="147"/>
      <c r="F352" s="147"/>
      <c r="G352" s="147"/>
      <c r="H352" s="160"/>
      <c r="I352" s="160"/>
      <c r="J352" s="160"/>
      <c r="K352" s="160"/>
      <c r="L352" s="160"/>
      <c r="M352" s="160"/>
      <c r="N352" s="160"/>
      <c r="O352" s="160"/>
      <c r="P352" s="160"/>
      <c r="Q352" s="160"/>
      <c r="R352" s="160"/>
      <c r="S352" s="160"/>
      <c r="T352" s="160"/>
      <c r="U352" s="160"/>
      <c r="V352" s="160"/>
      <c r="W352" s="160"/>
      <c r="X352" s="147"/>
      <c r="Y352" s="147"/>
      <c r="Z352" s="147"/>
    </row>
    <row r="353" spans="1:26">
      <c r="A353" s="147"/>
      <c r="B353" s="147"/>
      <c r="C353" s="147"/>
      <c r="D353" s="147"/>
      <c r="E353" s="147"/>
      <c r="F353" s="147"/>
      <c r="G353" s="147"/>
      <c r="H353" s="147"/>
      <c r="I353" s="147"/>
      <c r="J353" s="147"/>
      <c r="K353" s="147"/>
      <c r="L353" s="147"/>
      <c r="M353" s="147"/>
      <c r="N353" s="147"/>
      <c r="O353" s="147"/>
      <c r="P353" s="147"/>
      <c r="Q353" s="147"/>
      <c r="R353" s="147"/>
      <c r="S353" s="147"/>
      <c r="T353" s="147"/>
      <c r="U353" s="147"/>
      <c r="V353" s="147"/>
      <c r="W353" s="147"/>
      <c r="X353" s="147"/>
      <c r="Y353" s="147"/>
      <c r="Z353" s="147"/>
    </row>
    <row r="354" spans="1:26">
      <c r="A354" s="147"/>
      <c r="B354" s="147"/>
      <c r="C354" s="147"/>
      <c r="D354" s="147"/>
      <c r="E354" s="147"/>
      <c r="F354" s="147"/>
      <c r="G354" s="147"/>
      <c r="H354" s="291"/>
      <c r="I354" s="291"/>
      <c r="J354" s="291"/>
      <c r="K354" s="291"/>
      <c r="L354" s="291"/>
      <c r="M354" s="291"/>
      <c r="N354" s="291"/>
      <c r="O354" s="291"/>
      <c r="P354" s="291"/>
      <c r="Q354" s="291"/>
      <c r="R354" s="291"/>
      <c r="S354" s="291"/>
      <c r="T354" s="291"/>
      <c r="U354" s="291"/>
      <c r="V354" s="291"/>
      <c r="W354" s="291"/>
      <c r="X354" s="291"/>
      <c r="Y354" s="147"/>
      <c r="Z354" s="147"/>
    </row>
    <row r="355" spans="1:26">
      <c r="A355" s="147"/>
      <c r="B355" s="147"/>
      <c r="C355" s="147"/>
      <c r="D355" s="147"/>
      <c r="E355" s="147"/>
      <c r="F355" s="147"/>
      <c r="G355" s="147"/>
      <c r="H355" s="289"/>
      <c r="I355" s="289"/>
      <c r="J355" s="289"/>
      <c r="K355" s="289"/>
      <c r="L355" s="289"/>
      <c r="M355" s="289"/>
      <c r="N355" s="289"/>
      <c r="O355" s="289"/>
      <c r="P355" s="289"/>
      <c r="Q355" s="289"/>
      <c r="R355" s="289"/>
      <c r="S355" s="289"/>
      <c r="T355" s="289"/>
      <c r="U355" s="289"/>
      <c r="V355" s="289"/>
      <c r="W355" s="289"/>
      <c r="X355" s="289"/>
      <c r="Y355" s="147"/>
      <c r="Z355" s="147"/>
    </row>
    <row r="356" spans="1:26">
      <c r="A356" s="147"/>
      <c r="B356" s="147"/>
      <c r="C356" s="147"/>
      <c r="D356" s="147"/>
      <c r="E356" s="147"/>
      <c r="F356" s="147"/>
      <c r="G356" s="147"/>
      <c r="H356" s="289"/>
      <c r="I356" s="289"/>
      <c r="J356" s="289"/>
      <c r="K356" s="289"/>
      <c r="L356" s="289"/>
      <c r="M356" s="289"/>
      <c r="N356" s="289"/>
      <c r="O356" s="289"/>
      <c r="P356" s="289"/>
      <c r="Q356" s="289"/>
      <c r="R356" s="289"/>
      <c r="S356" s="289"/>
      <c r="T356" s="289"/>
      <c r="U356" s="289"/>
      <c r="V356" s="289"/>
      <c r="W356" s="289"/>
      <c r="X356" s="289"/>
      <c r="Y356" s="147"/>
      <c r="Z356" s="147"/>
    </row>
    <row r="357" spans="1:26">
      <c r="A357" s="147"/>
      <c r="B357" s="147"/>
      <c r="C357" s="147"/>
      <c r="D357" s="147"/>
      <c r="E357" s="147"/>
      <c r="F357" s="147"/>
      <c r="G357" s="147"/>
      <c r="H357" s="147"/>
      <c r="I357" s="147"/>
      <c r="J357" s="147"/>
      <c r="K357" s="147"/>
      <c r="L357" s="147"/>
      <c r="M357" s="147"/>
      <c r="N357" s="147"/>
      <c r="O357" s="147"/>
      <c r="P357" s="147"/>
      <c r="Q357" s="147"/>
      <c r="R357" s="147"/>
      <c r="S357" s="147"/>
      <c r="T357" s="147"/>
      <c r="U357" s="147"/>
      <c r="V357" s="147"/>
      <c r="W357" s="147"/>
      <c r="X357" s="147"/>
      <c r="Y357" s="147"/>
      <c r="Z357" s="147"/>
    </row>
    <row r="358" spans="1:26" ht="18.600000000000001">
      <c r="A358" s="147"/>
      <c r="B358" s="147"/>
      <c r="C358" s="147"/>
      <c r="D358" s="147"/>
      <c r="E358" s="147"/>
      <c r="F358" s="147"/>
      <c r="G358" s="147"/>
      <c r="H358" s="293"/>
      <c r="I358" s="293"/>
      <c r="J358" s="147"/>
      <c r="K358" s="147"/>
      <c r="L358" s="147"/>
      <c r="M358" s="147"/>
      <c r="N358" s="147"/>
      <c r="O358" s="147"/>
      <c r="P358" s="147"/>
      <c r="Q358" s="147"/>
      <c r="R358" s="147"/>
      <c r="S358" s="147"/>
      <c r="T358" s="147"/>
      <c r="U358" s="147"/>
      <c r="V358" s="147"/>
      <c r="W358" s="147"/>
      <c r="X358" s="147"/>
      <c r="Y358" s="147"/>
      <c r="Z358" s="147"/>
    </row>
    <row r="359" spans="1:26">
      <c r="A359" s="147"/>
      <c r="B359" s="147"/>
      <c r="C359" s="147"/>
      <c r="D359" s="147"/>
      <c r="E359" s="147"/>
      <c r="F359" s="147"/>
      <c r="G359" s="147"/>
      <c r="H359" s="147"/>
      <c r="I359" s="147"/>
      <c r="J359" s="147"/>
      <c r="K359" s="147"/>
      <c r="L359" s="147"/>
      <c r="M359" s="147"/>
      <c r="N359" s="147"/>
      <c r="O359" s="147"/>
      <c r="P359" s="147"/>
      <c r="Q359" s="147"/>
      <c r="R359" s="147"/>
      <c r="S359" s="147"/>
      <c r="T359" s="147"/>
      <c r="U359" s="147"/>
      <c r="V359" s="147"/>
      <c r="W359" s="147"/>
      <c r="X359" s="147"/>
      <c r="Y359" s="147"/>
      <c r="Z359" s="147"/>
    </row>
    <row r="360" spans="1:26">
      <c r="A360" s="147"/>
      <c r="B360" s="147"/>
      <c r="C360" s="147"/>
      <c r="D360" s="147"/>
      <c r="E360" s="147"/>
      <c r="F360" s="147"/>
      <c r="G360" s="147"/>
      <c r="H360" s="289"/>
      <c r="I360" s="289"/>
      <c r="J360" s="289"/>
      <c r="K360" s="289"/>
      <c r="L360" s="289"/>
      <c r="M360" s="289"/>
      <c r="N360" s="289"/>
      <c r="O360" s="289"/>
      <c r="P360" s="289"/>
      <c r="Q360" s="289"/>
      <c r="R360" s="289"/>
      <c r="S360" s="289"/>
      <c r="T360" s="289"/>
      <c r="U360" s="289"/>
      <c r="V360" s="147"/>
      <c r="W360" s="147"/>
      <c r="X360" s="147"/>
      <c r="Y360" s="147"/>
      <c r="Z360" s="147"/>
    </row>
    <row r="361" spans="1:26">
      <c r="A361" s="147"/>
      <c r="B361" s="147"/>
      <c r="C361" s="147"/>
      <c r="D361" s="147"/>
      <c r="E361" s="147"/>
      <c r="F361" s="147"/>
      <c r="G361" s="147"/>
      <c r="H361" s="147"/>
      <c r="I361" s="147"/>
      <c r="J361" s="147"/>
      <c r="K361" s="147"/>
      <c r="L361" s="147"/>
      <c r="M361" s="147"/>
      <c r="N361" s="147"/>
      <c r="O361" s="147"/>
      <c r="P361" s="147"/>
      <c r="Q361" s="147"/>
      <c r="R361" s="147"/>
      <c r="S361" s="147"/>
      <c r="T361" s="147"/>
      <c r="U361" s="147"/>
      <c r="V361" s="147"/>
      <c r="W361" s="147"/>
      <c r="X361" s="147"/>
      <c r="Y361" s="147"/>
      <c r="Z361" s="147"/>
    </row>
    <row r="362" spans="1:26" ht="18.600000000000001">
      <c r="A362" s="147"/>
      <c r="B362" s="147"/>
      <c r="C362" s="147"/>
      <c r="D362" s="147"/>
      <c r="E362" s="147"/>
      <c r="F362" s="147"/>
      <c r="G362" s="147"/>
      <c r="H362" s="292"/>
      <c r="I362" s="292"/>
      <c r="J362" s="292"/>
      <c r="K362" s="292"/>
      <c r="L362" s="292"/>
      <c r="M362" s="292"/>
      <c r="N362" s="147"/>
      <c r="O362" s="147"/>
      <c r="P362" s="147"/>
      <c r="Q362" s="147"/>
      <c r="R362" s="147"/>
      <c r="S362" s="147"/>
      <c r="T362" s="147"/>
      <c r="U362" s="147"/>
      <c r="V362" s="147"/>
      <c r="W362" s="147"/>
      <c r="X362" s="147"/>
      <c r="Y362" s="147"/>
      <c r="Z362" s="147"/>
    </row>
    <row r="363" spans="1:26">
      <c r="E363" s="147"/>
      <c r="F363" s="147"/>
      <c r="G363" s="147"/>
      <c r="H363" s="147"/>
      <c r="I363" s="147"/>
      <c r="J363" s="147"/>
      <c r="K363" s="147"/>
      <c r="L363" s="147"/>
      <c r="M363" s="147"/>
      <c r="N363" s="147"/>
      <c r="O363" s="147"/>
      <c r="P363" s="147"/>
      <c r="Q363" s="147"/>
      <c r="R363" s="147"/>
      <c r="S363" s="147"/>
      <c r="T363" s="147"/>
      <c r="U363" s="147"/>
      <c r="V363" s="147"/>
      <c r="W363" s="147"/>
      <c r="X363" s="147"/>
      <c r="Y363" s="147"/>
      <c r="Z363" s="147"/>
    </row>
    <row r="364" spans="1:26">
      <c r="E364" s="147"/>
      <c r="F364" s="147"/>
      <c r="G364" s="147"/>
      <c r="H364" s="289"/>
      <c r="I364" s="289"/>
      <c r="J364" s="289"/>
      <c r="K364" s="289"/>
      <c r="L364" s="289"/>
      <c r="M364" s="289"/>
      <c r="N364" s="289"/>
      <c r="O364" s="289"/>
      <c r="P364" s="289"/>
      <c r="Q364" s="289"/>
      <c r="R364" s="289"/>
      <c r="S364" s="289"/>
      <c r="T364" s="289"/>
      <c r="U364" s="289"/>
      <c r="V364" s="147"/>
      <c r="W364" s="147"/>
      <c r="X364" s="147"/>
      <c r="Y364" s="147"/>
      <c r="Z364" s="147"/>
    </row>
    <row r="365" spans="1:26" ht="18.600000000000001">
      <c r="G365" s="147"/>
      <c r="H365" s="292"/>
      <c r="I365" s="292"/>
      <c r="J365" s="292"/>
      <c r="K365" s="147"/>
      <c r="L365" s="147"/>
      <c r="M365" s="147"/>
      <c r="N365" s="147"/>
      <c r="O365" s="147"/>
      <c r="P365" s="147"/>
      <c r="Q365" s="147"/>
      <c r="R365" s="147"/>
      <c r="S365" s="147"/>
      <c r="T365" s="147"/>
      <c r="U365" s="147"/>
      <c r="V365" s="147"/>
      <c r="W365" s="147"/>
      <c r="X365" s="147"/>
      <c r="Y365" s="147"/>
      <c r="Z365" s="147"/>
    </row>
    <row r="366" spans="1:26">
      <c r="G366" s="147"/>
      <c r="H366" s="289"/>
      <c r="I366" s="289"/>
      <c r="J366" s="289"/>
      <c r="K366" s="289"/>
      <c r="L366" s="289"/>
      <c r="M366" s="289"/>
      <c r="N366" s="289"/>
      <c r="O366" s="289"/>
      <c r="P366" s="289"/>
      <c r="Q366" s="289"/>
      <c r="R366" s="289"/>
      <c r="S366" s="289"/>
      <c r="T366" s="289"/>
      <c r="U366" s="289"/>
      <c r="V366" s="289"/>
      <c r="W366" s="289"/>
      <c r="X366" s="147"/>
      <c r="Y366" s="147"/>
      <c r="Z366" s="147"/>
    </row>
    <row r="367" spans="1:26">
      <c r="G367" s="147"/>
      <c r="H367" s="147"/>
      <c r="I367" s="147"/>
      <c r="J367" s="147"/>
      <c r="K367" s="147"/>
      <c r="L367" s="147"/>
      <c r="M367" s="147"/>
      <c r="N367" s="147"/>
      <c r="O367" s="147"/>
      <c r="P367" s="147"/>
      <c r="Q367" s="147"/>
      <c r="R367" s="147"/>
      <c r="S367" s="147"/>
      <c r="T367" s="147"/>
      <c r="U367" s="147"/>
      <c r="V367" s="147"/>
      <c r="W367" s="147"/>
      <c r="X367" s="147"/>
      <c r="Y367" s="147"/>
      <c r="Z367" s="147"/>
    </row>
    <row r="368" spans="1:26">
      <c r="G368" s="147"/>
      <c r="H368" s="147"/>
      <c r="I368" s="147"/>
      <c r="J368" s="147"/>
      <c r="K368" s="147"/>
      <c r="L368" s="147"/>
      <c r="M368" s="147"/>
      <c r="N368" s="147"/>
      <c r="O368" s="147"/>
      <c r="P368" s="147"/>
      <c r="Q368" s="147"/>
      <c r="R368" s="147"/>
      <c r="S368" s="147"/>
      <c r="T368" s="147"/>
      <c r="U368" s="147"/>
      <c r="V368" s="147"/>
      <c r="W368" s="147"/>
      <c r="X368" s="147"/>
      <c r="Y368" s="147"/>
      <c r="Z368" s="147"/>
    </row>
  </sheetData>
  <sheetProtection algorithmName="SHA-512" hashValue="rZ9OnW3XS9x8L/RJjHYmWTUjWD5x3rRREFE65qnX0CVNfhS2pNABf5b/szy9nxtYYFimhXcHK98WWU3GkEPa3A==" saltValue="TdfUSGVfVj1xlvJyKiMCLg==" spinCount="100000" sheet="1" objects="1" scenarios="1"/>
  <mergeCells count="81">
    <mergeCell ref="B11:E13"/>
    <mergeCell ref="G6:K6"/>
    <mergeCell ref="L6:O6"/>
    <mergeCell ref="T6:W6"/>
    <mergeCell ref="P6:S6"/>
    <mergeCell ref="H110:X110"/>
    <mergeCell ref="H36:J36"/>
    <mergeCell ref="H48:W48"/>
    <mergeCell ref="H50:X50"/>
    <mergeCell ref="H51:X51"/>
    <mergeCell ref="H52:X52"/>
    <mergeCell ref="H83:T83"/>
    <mergeCell ref="H37:U39"/>
    <mergeCell ref="H23:I23"/>
    <mergeCell ref="H114:T114"/>
    <mergeCell ref="H117:T117"/>
    <mergeCell ref="H129:X129"/>
    <mergeCell ref="H130:X130"/>
    <mergeCell ref="H24:U24"/>
    <mergeCell ref="H28:M28"/>
    <mergeCell ref="H30:U30"/>
    <mergeCell ref="H32:M32"/>
    <mergeCell ref="H34:U34"/>
    <mergeCell ref="H112:X112"/>
    <mergeCell ref="H111:X111"/>
    <mergeCell ref="H116:U116"/>
    <mergeCell ref="H118:M118"/>
    <mergeCell ref="H120:U120"/>
    <mergeCell ref="H121:J121"/>
    <mergeCell ref="H122:W122"/>
    <mergeCell ref="B6:C6"/>
    <mergeCell ref="D6:F6"/>
    <mergeCell ref="B9:E9"/>
    <mergeCell ref="H145:X145"/>
    <mergeCell ref="H104:W104"/>
    <mergeCell ref="H75:N75"/>
    <mergeCell ref="H108:W108"/>
    <mergeCell ref="H100:M100"/>
    <mergeCell ref="H102:U102"/>
    <mergeCell ref="H103:J103"/>
    <mergeCell ref="H76:T76"/>
    <mergeCell ref="H82:T82"/>
    <mergeCell ref="H99:T99"/>
    <mergeCell ref="H77:T77"/>
    <mergeCell ref="H94:T94"/>
    <mergeCell ref="H134:U134"/>
    <mergeCell ref="H136:M136"/>
    <mergeCell ref="H128:X128"/>
    <mergeCell ref="H133:U133"/>
    <mergeCell ref="H138:U138"/>
    <mergeCell ref="H132:I132"/>
    <mergeCell ref="H139:J139"/>
    <mergeCell ref="H140:W140"/>
    <mergeCell ref="H143:W143"/>
    <mergeCell ref="H146:X146"/>
    <mergeCell ref="H147:X147"/>
    <mergeCell ref="H365:J365"/>
    <mergeCell ref="H366:W366"/>
    <mergeCell ref="H355:X355"/>
    <mergeCell ref="H356:X356"/>
    <mergeCell ref="H358:I358"/>
    <mergeCell ref="H360:U360"/>
    <mergeCell ref="H362:M362"/>
    <mergeCell ref="H149:I149"/>
    <mergeCell ref="H151:U151"/>
    <mergeCell ref="H153:M153"/>
    <mergeCell ref="H155:U155"/>
    <mergeCell ref="H339:J339"/>
    <mergeCell ref="H182:U182"/>
    <mergeCell ref="H364:U364"/>
    <mergeCell ref="H340:W340"/>
    <mergeCell ref="H342:W342"/>
    <mergeCell ref="H354:X354"/>
    <mergeCell ref="H206:M206"/>
    <mergeCell ref="H267:M267"/>
    <mergeCell ref="H270:N270"/>
    <mergeCell ref="B27:F27"/>
    <mergeCell ref="B19:E25"/>
    <mergeCell ref="B14:E14"/>
    <mergeCell ref="B16:E17"/>
    <mergeCell ref="B30:E30"/>
  </mergeCells>
  <hyperlinks>
    <hyperlink ref="H25" r:id="rId1" xr:uid="{7D7F477E-27F2-42C2-B14C-91C51C0750E5}"/>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tabColor rgb="FF6B2879"/>
  </sheetPr>
  <dimension ref="A1:N111"/>
  <sheetViews>
    <sheetView tabSelected="1" topLeftCell="B32" zoomScale="70" zoomScaleNormal="70" workbookViewId="0">
      <selection activeCell="K68" sqref="K68"/>
    </sheetView>
  </sheetViews>
  <sheetFormatPr defaultColWidth="9.140625" defaultRowHeight="15.6"/>
  <cols>
    <col min="1" max="2" width="8.28515625" style="68" customWidth="1"/>
    <col min="3" max="3" width="10.42578125" style="68" customWidth="1"/>
    <col min="4" max="4" width="8.28515625" style="68" customWidth="1"/>
    <col min="5" max="5" width="8.140625" style="95" customWidth="1"/>
    <col min="6" max="6" width="10" style="95" customWidth="1"/>
    <col min="7" max="7" width="16.5703125" style="95" customWidth="1"/>
    <col min="8" max="8" width="8.85546875" style="95" customWidth="1"/>
    <col min="9" max="10" width="31" style="68" customWidth="1"/>
    <col min="11" max="11" width="31" style="98" customWidth="1"/>
    <col min="12" max="13" width="31" style="68" customWidth="1"/>
    <col min="14" max="16384" width="9.140625" style="68"/>
  </cols>
  <sheetData>
    <row r="1" spans="1:14" s="65" customFormat="1" ht="12.95">
      <c r="A1" s="267" t="s">
        <v>0</v>
      </c>
    </row>
    <row r="2" spans="1:14" s="65" customFormat="1" ht="33.6">
      <c r="G2" s="1" t="str">
        <f>'1. Introduktion'!G2</f>
        <v xml:space="preserve">Generell LCC-kalkyl för upphandling </v>
      </c>
    </row>
    <row r="3" spans="1:14" s="65" customFormat="1" ht="12.95">
      <c r="G3" s="147" t="str">
        <f>'1. Introduktion'!G3</f>
        <v>Version 3.0</v>
      </c>
    </row>
    <row r="4" spans="1:14" s="65" customFormat="1" ht="12.95">
      <c r="G4" s="147" t="str">
        <f>'1. Introduktion'!G4</f>
        <v>Datum: 2024-12-04</v>
      </c>
      <c r="I4" s="2"/>
    </row>
    <row r="5" spans="1:14" s="65" customFormat="1" ht="12.6"/>
    <row r="6" spans="1:14" s="31" customFormat="1" ht="41.25" customHeight="1">
      <c r="C6" s="295"/>
      <c r="D6" s="295"/>
      <c r="E6" s="295"/>
      <c r="F6" s="295"/>
      <c r="G6" s="295"/>
      <c r="H6" s="339"/>
      <c r="I6" s="339"/>
      <c r="J6" s="57"/>
      <c r="K6" s="58"/>
      <c r="L6" s="58"/>
      <c r="M6" s="58"/>
    </row>
    <row r="7" spans="1:14" s="66" customFormat="1" ht="21">
      <c r="C7" s="46"/>
      <c r="D7" s="46"/>
      <c r="E7" s="46"/>
      <c r="F7" s="46"/>
      <c r="G7" s="46"/>
      <c r="H7" s="67"/>
      <c r="I7" s="67"/>
      <c r="J7" s="46"/>
      <c r="K7" s="46"/>
      <c r="L7" s="46"/>
      <c r="M7" s="46"/>
    </row>
    <row r="8" spans="1:14" ht="15.75" customHeight="1">
      <c r="B8" s="21"/>
      <c r="C8" s="323"/>
      <c r="D8" s="323"/>
      <c r="E8" s="323"/>
      <c r="F8" s="323"/>
      <c r="G8" s="323"/>
      <c r="H8" s="323"/>
      <c r="I8" s="59"/>
      <c r="J8" s="21"/>
      <c r="K8" s="21"/>
      <c r="L8" s="21"/>
      <c r="M8" s="21"/>
      <c r="N8" s="21"/>
    </row>
    <row r="9" spans="1:14" ht="21">
      <c r="B9" s="21"/>
      <c r="C9" s="331" t="s">
        <v>20</v>
      </c>
      <c r="D9" s="331"/>
      <c r="E9" s="331"/>
      <c r="F9" s="331"/>
      <c r="G9" s="331"/>
      <c r="H9" s="331"/>
      <c r="I9" s="167"/>
      <c r="J9" s="21"/>
      <c r="K9" s="21"/>
      <c r="L9" s="21"/>
      <c r="M9" s="21"/>
      <c r="N9" s="21"/>
    </row>
    <row r="10" spans="1:14" ht="15.75" customHeight="1">
      <c r="B10" s="21"/>
      <c r="C10" s="168"/>
      <c r="D10" s="168"/>
      <c r="E10" s="168"/>
      <c r="F10" s="168"/>
      <c r="G10" s="168"/>
      <c r="H10" s="168"/>
      <c r="I10" s="167"/>
      <c r="J10" s="21"/>
      <c r="K10" s="21"/>
      <c r="L10" s="21"/>
      <c r="M10" s="21"/>
      <c r="N10" s="21"/>
    </row>
    <row r="11" spans="1:14" s="69" customFormat="1">
      <c r="B11" s="21"/>
      <c r="C11" s="342" t="s">
        <v>21</v>
      </c>
      <c r="D11" s="342"/>
      <c r="E11" s="342"/>
      <c r="F11" s="343" t="s">
        <v>22</v>
      </c>
      <c r="G11" s="343"/>
      <c r="H11" s="343"/>
      <c r="I11" s="343"/>
      <c r="J11" s="21"/>
      <c r="K11" s="21"/>
      <c r="L11" s="21"/>
      <c r="M11" s="21"/>
      <c r="N11" s="21"/>
    </row>
    <row r="12" spans="1:14" s="69" customFormat="1">
      <c r="B12" s="21"/>
      <c r="C12" s="342" t="s">
        <v>23</v>
      </c>
      <c r="D12" s="342"/>
      <c r="E12" s="342"/>
      <c r="F12" s="344" t="s">
        <v>24</v>
      </c>
      <c r="G12" s="344"/>
      <c r="H12" s="344"/>
      <c r="I12" s="344"/>
      <c r="J12" s="21"/>
      <c r="K12" s="21"/>
      <c r="L12" s="21"/>
      <c r="M12" s="21"/>
      <c r="N12" s="21"/>
    </row>
    <row r="13" spans="1:14" s="69" customFormat="1">
      <c r="B13" s="21"/>
      <c r="C13" s="342" t="s">
        <v>25</v>
      </c>
      <c r="D13" s="342"/>
      <c r="E13" s="342"/>
      <c r="F13" s="343" t="s">
        <v>26</v>
      </c>
      <c r="G13" s="343"/>
      <c r="H13" s="343"/>
      <c r="I13" s="343"/>
      <c r="J13" s="21"/>
      <c r="K13" s="21"/>
      <c r="L13" s="21"/>
      <c r="M13" s="21"/>
      <c r="N13" s="21"/>
    </row>
    <row r="14" spans="1:14" ht="14.1">
      <c r="B14" s="21"/>
      <c r="C14" s="341"/>
      <c r="D14" s="341"/>
      <c r="E14" s="341"/>
      <c r="F14" s="341"/>
      <c r="G14" s="341"/>
      <c r="H14" s="341"/>
      <c r="I14" s="59"/>
      <c r="J14" s="21"/>
      <c r="K14" s="21"/>
      <c r="L14" s="21"/>
      <c r="M14" s="21"/>
      <c r="N14" s="21"/>
    </row>
    <row r="15" spans="1:14" ht="14.45">
      <c r="B15" s="169" t="s">
        <v>27</v>
      </c>
      <c r="C15" s="170" t="s">
        <v>28</v>
      </c>
      <c r="D15" s="168"/>
      <c r="E15" s="168"/>
      <c r="F15" s="168"/>
      <c r="G15" s="168"/>
      <c r="H15" s="55"/>
      <c r="I15" s="170" t="s">
        <v>29</v>
      </c>
      <c r="J15" s="21"/>
      <c r="K15" s="21"/>
      <c r="L15" s="21"/>
      <c r="M15" s="21"/>
      <c r="N15" s="21"/>
    </row>
    <row r="16" spans="1:14" s="69" customFormat="1">
      <c r="B16" s="169" t="s">
        <v>30</v>
      </c>
      <c r="C16" s="332" t="s">
        <v>31</v>
      </c>
      <c r="D16" s="332"/>
      <c r="E16" s="332"/>
      <c r="F16" s="332"/>
      <c r="G16" s="332"/>
      <c r="H16" s="55"/>
      <c r="I16" s="173" t="s">
        <v>32</v>
      </c>
      <c r="J16" s="21"/>
      <c r="K16" s="21"/>
      <c r="L16" s="21"/>
      <c r="M16" s="21"/>
      <c r="N16" s="21"/>
    </row>
    <row r="17" spans="2:14" s="69" customFormat="1">
      <c r="B17" s="169" t="s">
        <v>33</v>
      </c>
      <c r="C17" s="332" t="s">
        <v>34</v>
      </c>
      <c r="D17" s="332"/>
      <c r="E17" s="332"/>
      <c r="F17" s="332"/>
      <c r="G17" s="332"/>
      <c r="H17" s="265">
        <v>0.05</v>
      </c>
      <c r="I17" s="174"/>
      <c r="J17" s="21"/>
      <c r="K17" s="21"/>
      <c r="L17" s="21"/>
      <c r="M17" s="21"/>
      <c r="N17" s="21"/>
    </row>
    <row r="18" spans="2:14" s="69" customFormat="1">
      <c r="B18" s="169" t="s">
        <v>35</v>
      </c>
      <c r="C18" s="170" t="s">
        <v>36</v>
      </c>
      <c r="D18" s="345" t="s">
        <v>37</v>
      </c>
      <c r="E18" s="346"/>
      <c r="F18" s="347"/>
      <c r="G18" s="170" t="s">
        <v>38</v>
      </c>
      <c r="H18" s="99"/>
      <c r="I18" s="173" t="str">
        <f>VLOOKUP(D18,C19:E27,3,FALSE)</f>
        <v>kr/kWh</v>
      </c>
      <c r="J18" s="21"/>
      <c r="K18" s="21"/>
      <c r="L18" s="21"/>
      <c r="M18" s="21"/>
      <c r="N18" s="21"/>
    </row>
    <row r="19" spans="2:14" s="69" customFormat="1" hidden="1">
      <c r="B19" s="171"/>
      <c r="C19" s="170" t="s">
        <v>37</v>
      </c>
      <c r="D19" s="173">
        <v>1</v>
      </c>
      <c r="E19" s="170" t="s">
        <v>39</v>
      </c>
      <c r="F19" s="172" t="s">
        <v>40</v>
      </c>
      <c r="G19" s="172" t="s">
        <v>41</v>
      </c>
      <c r="H19" s="99"/>
      <c r="I19" s="173"/>
      <c r="J19" s="21"/>
      <c r="K19" s="21"/>
      <c r="L19" s="21"/>
      <c r="M19" s="21"/>
      <c r="N19" s="21"/>
    </row>
    <row r="20" spans="2:14" s="69" customFormat="1" hidden="1">
      <c r="B20" s="171"/>
      <c r="C20" s="170" t="s">
        <v>42</v>
      </c>
      <c r="D20" s="173">
        <v>2</v>
      </c>
      <c r="E20" s="170" t="s">
        <v>39</v>
      </c>
      <c r="F20" s="172" t="s">
        <v>40</v>
      </c>
      <c r="G20" s="172" t="s">
        <v>41</v>
      </c>
      <c r="H20" s="99"/>
      <c r="I20" s="173"/>
      <c r="J20" s="21"/>
      <c r="K20" s="21"/>
      <c r="L20" s="21"/>
      <c r="M20" s="21"/>
      <c r="N20" s="21"/>
    </row>
    <row r="21" spans="2:14" s="69" customFormat="1" hidden="1">
      <c r="B21" s="171"/>
      <c r="C21" s="170" t="s">
        <v>43</v>
      </c>
      <c r="D21" s="173">
        <v>3</v>
      </c>
      <c r="E21" s="170" t="s">
        <v>39</v>
      </c>
      <c r="F21" s="172" t="s">
        <v>40</v>
      </c>
      <c r="G21" s="172" t="s">
        <v>41</v>
      </c>
      <c r="H21" s="99"/>
      <c r="I21" s="173"/>
      <c r="J21" s="21"/>
      <c r="K21" s="21"/>
      <c r="L21" s="21"/>
      <c r="M21" s="21"/>
      <c r="N21" s="21"/>
    </row>
    <row r="22" spans="2:14" s="69" customFormat="1" hidden="1">
      <c r="B22" s="171"/>
      <c r="C22" s="170" t="s">
        <v>44</v>
      </c>
      <c r="D22" s="173">
        <v>4</v>
      </c>
      <c r="E22" s="170" t="s">
        <v>39</v>
      </c>
      <c r="F22" s="172" t="s">
        <v>40</v>
      </c>
      <c r="G22" s="172" t="s">
        <v>41</v>
      </c>
      <c r="H22" s="99"/>
      <c r="I22" s="173"/>
      <c r="J22" s="21"/>
      <c r="K22" s="21"/>
      <c r="L22" s="21"/>
      <c r="M22" s="21"/>
      <c r="N22" s="21"/>
    </row>
    <row r="23" spans="2:14" s="69" customFormat="1" hidden="1">
      <c r="B23" s="171"/>
      <c r="C23" s="170" t="s">
        <v>45</v>
      </c>
      <c r="D23" s="173">
        <v>5</v>
      </c>
      <c r="E23" s="170" t="s">
        <v>46</v>
      </c>
      <c r="F23" s="172" t="s">
        <v>47</v>
      </c>
      <c r="G23" s="172" t="s">
        <v>48</v>
      </c>
      <c r="H23" s="99"/>
      <c r="I23" s="173"/>
      <c r="J23" s="21"/>
      <c r="K23" s="21"/>
      <c r="L23" s="21"/>
      <c r="M23" s="21"/>
      <c r="N23" s="21"/>
    </row>
    <row r="24" spans="2:14" s="69" customFormat="1" hidden="1">
      <c r="B24" s="171"/>
      <c r="C24" s="170" t="s">
        <v>49</v>
      </c>
      <c r="D24" s="173">
        <v>6</v>
      </c>
      <c r="E24" s="170" t="s">
        <v>46</v>
      </c>
      <c r="F24" s="172" t="s">
        <v>47</v>
      </c>
      <c r="G24" s="172" t="s">
        <v>48</v>
      </c>
      <c r="H24" s="99"/>
      <c r="I24" s="173"/>
      <c r="J24" s="21"/>
      <c r="K24" s="21"/>
      <c r="L24" s="21"/>
      <c r="M24" s="21"/>
      <c r="N24" s="21"/>
    </row>
    <row r="25" spans="2:14" s="69" customFormat="1" hidden="1">
      <c r="B25" s="171"/>
      <c r="C25" s="170" t="s">
        <v>50</v>
      </c>
      <c r="D25" s="173">
        <v>7</v>
      </c>
      <c r="E25" s="170" t="s">
        <v>46</v>
      </c>
      <c r="F25" s="172" t="s">
        <v>47</v>
      </c>
      <c r="G25" s="172" t="s">
        <v>48</v>
      </c>
      <c r="H25" s="99"/>
      <c r="I25" s="173"/>
      <c r="J25" s="21"/>
      <c r="K25" s="21"/>
      <c r="L25" s="21"/>
      <c r="M25" s="21"/>
      <c r="N25" s="21"/>
    </row>
    <row r="26" spans="2:14" s="69" customFormat="1" hidden="1">
      <c r="B26" s="171"/>
      <c r="C26" s="170" t="s">
        <v>51</v>
      </c>
      <c r="D26" s="173">
        <v>8</v>
      </c>
      <c r="E26" s="170" t="s">
        <v>52</v>
      </c>
      <c r="F26" s="172" t="s">
        <v>53</v>
      </c>
      <c r="G26" s="172" t="s">
        <v>54</v>
      </c>
      <c r="H26" s="99"/>
      <c r="I26" s="173"/>
      <c r="J26" s="21"/>
      <c r="K26" s="21"/>
      <c r="L26" s="21"/>
      <c r="M26" s="21"/>
      <c r="N26" s="21"/>
    </row>
    <row r="27" spans="2:14" s="69" customFormat="1" hidden="1">
      <c r="B27" s="171"/>
      <c r="C27" s="170" t="s">
        <v>55</v>
      </c>
      <c r="D27" s="173">
        <v>9</v>
      </c>
      <c r="E27" s="170" t="s">
        <v>56</v>
      </c>
      <c r="F27" s="172" t="s">
        <v>57</v>
      </c>
      <c r="G27" s="172" t="s">
        <v>58</v>
      </c>
      <c r="H27" s="99"/>
      <c r="I27" s="173"/>
      <c r="J27" s="21"/>
      <c r="K27" s="21"/>
      <c r="L27" s="21"/>
      <c r="M27" s="21"/>
      <c r="N27" s="21"/>
    </row>
    <row r="28" spans="2:14" s="69" customFormat="1">
      <c r="B28" s="169" t="s">
        <v>59</v>
      </c>
      <c r="C28" s="332" t="s">
        <v>60</v>
      </c>
      <c r="D28" s="332"/>
      <c r="E28" s="332"/>
      <c r="F28" s="332"/>
      <c r="G28" s="332"/>
      <c r="H28" s="56"/>
      <c r="I28" s="174"/>
      <c r="J28" s="21"/>
      <c r="K28" s="21"/>
      <c r="L28" s="21"/>
      <c r="M28" s="21"/>
      <c r="N28" s="21"/>
    </row>
    <row r="29" spans="2:14" s="69" customFormat="1">
      <c r="B29" s="169" t="s">
        <v>61</v>
      </c>
      <c r="C29" s="332" t="s">
        <v>62</v>
      </c>
      <c r="D29" s="332"/>
      <c r="E29" s="332"/>
      <c r="F29" s="332"/>
      <c r="G29" s="332"/>
      <c r="H29" s="99"/>
      <c r="I29" s="175" t="str">
        <f>VLOOKUP(D18,C19:F27,4,FALSE)</f>
        <v>kgCO2/kWh</v>
      </c>
      <c r="J29" s="21"/>
      <c r="K29" s="21"/>
      <c r="L29" s="21"/>
      <c r="M29" s="21"/>
      <c r="N29" s="21"/>
    </row>
    <row r="30" spans="2:14" s="69" customFormat="1">
      <c r="B30" s="169" t="s">
        <v>63</v>
      </c>
      <c r="C30" s="332" t="s">
        <v>64</v>
      </c>
      <c r="D30" s="332"/>
      <c r="E30" s="332"/>
      <c r="F30" s="332"/>
      <c r="G30" s="332"/>
      <c r="H30" s="100"/>
      <c r="I30" s="175" t="s">
        <v>65</v>
      </c>
      <c r="J30" s="21"/>
      <c r="K30" s="21"/>
      <c r="L30" s="21"/>
      <c r="M30" s="21"/>
      <c r="N30" s="21"/>
    </row>
    <row r="31" spans="2:14" s="69" customFormat="1" ht="15.75" customHeight="1">
      <c r="B31" s="21"/>
      <c r="C31" s="340"/>
      <c r="D31" s="340"/>
      <c r="E31" s="340"/>
      <c r="F31" s="340"/>
      <c r="G31" s="340"/>
      <c r="H31" s="3"/>
      <c r="I31" s="14"/>
      <c r="J31" s="21"/>
      <c r="K31" s="21"/>
      <c r="L31" s="21"/>
      <c r="M31" s="21"/>
      <c r="N31" s="21"/>
    </row>
    <row r="32" spans="2:14" s="69" customFormat="1" ht="23.25" customHeight="1">
      <c r="B32" s="71"/>
      <c r="C32" s="72" t="s">
        <v>66</v>
      </c>
      <c r="D32" s="226"/>
      <c r="E32" s="226"/>
      <c r="F32" s="226"/>
      <c r="G32" s="71"/>
      <c r="H32" s="71"/>
      <c r="I32" s="71"/>
      <c r="J32" s="71"/>
      <c r="K32" s="71"/>
      <c r="L32" s="71"/>
      <c r="M32" s="71"/>
      <c r="N32" s="71"/>
    </row>
    <row r="33" spans="2:14" s="69" customFormat="1" ht="16.5" customHeight="1">
      <c r="B33" s="70"/>
      <c r="C33" s="73"/>
      <c r="D33" s="70"/>
      <c r="E33" s="70"/>
      <c r="F33" s="70"/>
      <c r="G33" s="70"/>
      <c r="H33" s="70"/>
      <c r="I33" s="70"/>
      <c r="J33" s="70"/>
      <c r="K33" s="70"/>
      <c r="L33" s="70"/>
      <c r="M33" s="70"/>
      <c r="N33" s="70"/>
    </row>
    <row r="34" spans="2:14" s="69" customFormat="1" ht="16.5" customHeight="1">
      <c r="B34" s="169"/>
      <c r="C34" s="328" t="s">
        <v>26</v>
      </c>
      <c r="D34" s="329"/>
      <c r="E34" s="329"/>
      <c r="F34" s="329"/>
      <c r="G34" s="329"/>
      <c r="H34" s="330"/>
      <c r="I34" s="227" t="s">
        <v>67</v>
      </c>
      <c r="J34" s="227" t="s">
        <v>68</v>
      </c>
      <c r="K34" s="227" t="s">
        <v>69</v>
      </c>
      <c r="L34" s="227" t="s">
        <v>70</v>
      </c>
      <c r="M34" s="227" t="s">
        <v>71</v>
      </c>
      <c r="N34" s="21"/>
    </row>
    <row r="35" spans="2:14" s="69" customFormat="1" ht="16.5" customHeight="1">
      <c r="B35" s="169"/>
      <c r="C35" s="335" t="s">
        <v>72</v>
      </c>
      <c r="D35" s="335"/>
      <c r="E35" s="335"/>
      <c r="F35" s="335"/>
      <c r="G35" s="335"/>
      <c r="H35" s="335"/>
      <c r="I35" s="74"/>
      <c r="J35" s="74"/>
      <c r="K35" s="74"/>
      <c r="L35" s="74"/>
      <c r="M35" s="74"/>
      <c r="N35" s="21"/>
    </row>
    <row r="36" spans="2:14" s="69" customFormat="1">
      <c r="B36" s="169" t="s">
        <v>73</v>
      </c>
      <c r="C36" s="333" t="s">
        <v>74</v>
      </c>
      <c r="D36" s="333"/>
      <c r="E36" s="333"/>
      <c r="F36" s="333"/>
      <c r="G36" s="333"/>
      <c r="H36" s="176" t="s">
        <v>75</v>
      </c>
      <c r="I36" s="44"/>
      <c r="J36" s="44"/>
      <c r="K36" s="44"/>
      <c r="L36" s="44"/>
      <c r="M36" s="44"/>
      <c r="N36" s="21"/>
    </row>
    <row r="37" spans="2:14" s="69" customFormat="1" ht="16.5" customHeight="1">
      <c r="B37" s="169" t="s">
        <v>76</v>
      </c>
      <c r="C37" s="333" t="s">
        <v>77</v>
      </c>
      <c r="D37" s="333"/>
      <c r="E37" s="333"/>
      <c r="F37" s="333"/>
      <c r="G37" s="333"/>
      <c r="H37" s="176" t="s">
        <v>75</v>
      </c>
      <c r="I37" s="44"/>
      <c r="J37" s="44"/>
      <c r="K37" s="44"/>
      <c r="L37" s="44"/>
      <c r="M37" s="44"/>
      <c r="N37" s="21"/>
    </row>
    <row r="38" spans="2:14" s="69" customFormat="1">
      <c r="B38" s="169" t="s">
        <v>78</v>
      </c>
      <c r="C38" s="334" t="s">
        <v>79</v>
      </c>
      <c r="D38" s="334"/>
      <c r="E38" s="334"/>
      <c r="F38" s="334"/>
      <c r="G38" s="334"/>
      <c r="H38" s="176" t="s">
        <v>75</v>
      </c>
      <c r="I38" s="44"/>
      <c r="J38" s="44"/>
      <c r="K38" s="44"/>
      <c r="L38" s="44"/>
      <c r="M38" s="44"/>
      <c r="N38" s="21"/>
    </row>
    <row r="39" spans="2:14" s="69" customFormat="1">
      <c r="B39" s="169"/>
      <c r="C39" s="399" t="s">
        <v>80</v>
      </c>
      <c r="D39" s="399"/>
      <c r="E39" s="399"/>
      <c r="F39" s="399"/>
      <c r="G39" s="399"/>
      <c r="H39" s="399"/>
      <c r="I39" s="75"/>
      <c r="J39" s="75"/>
      <c r="K39" s="75"/>
      <c r="L39" s="75"/>
      <c r="M39" s="75"/>
      <c r="N39" s="21"/>
    </row>
    <row r="40" spans="2:14" s="69" customFormat="1">
      <c r="B40" s="169" t="s">
        <v>81</v>
      </c>
      <c r="C40" s="336" t="s">
        <v>82</v>
      </c>
      <c r="D40" s="337"/>
      <c r="E40" s="336" t="str">
        <f>_xlnm.Criteria</f>
        <v>El</v>
      </c>
      <c r="F40" s="338"/>
      <c r="G40" s="337"/>
      <c r="H40" s="254" t="str">
        <f>VLOOKUP(D18,C19:G27,5,FALSE)</f>
        <v>kWh/år/stk</v>
      </c>
      <c r="I40" s="44"/>
      <c r="J40" s="44"/>
      <c r="K40" s="44"/>
      <c r="L40" s="44"/>
      <c r="M40" s="44"/>
      <c r="N40" s="21"/>
    </row>
    <row r="41" spans="2:14" s="69" customFormat="1">
      <c r="B41" s="169" t="s">
        <v>83</v>
      </c>
      <c r="C41" s="333" t="s">
        <v>84</v>
      </c>
      <c r="D41" s="333"/>
      <c r="E41" s="333"/>
      <c r="F41" s="333"/>
      <c r="G41" s="333"/>
      <c r="H41" s="176" t="s">
        <v>65</v>
      </c>
      <c r="I41" s="44"/>
      <c r="J41" s="44"/>
      <c r="K41" s="44"/>
      <c r="L41" s="44"/>
      <c r="M41" s="44"/>
      <c r="N41" s="21"/>
    </row>
    <row r="42" spans="2:14" s="69" customFormat="1">
      <c r="B42" s="169" t="s">
        <v>85</v>
      </c>
      <c r="C42" s="333" t="s">
        <v>86</v>
      </c>
      <c r="D42" s="333"/>
      <c r="E42" s="333"/>
      <c r="F42" s="333"/>
      <c r="G42" s="333"/>
      <c r="H42" s="176" t="s">
        <v>65</v>
      </c>
      <c r="I42" s="44"/>
      <c r="J42" s="44"/>
      <c r="K42" s="44"/>
      <c r="L42" s="44"/>
      <c r="M42" s="44"/>
      <c r="N42" s="21"/>
    </row>
    <row r="43" spans="2:14" s="69" customFormat="1">
      <c r="B43" s="169" t="s">
        <v>87</v>
      </c>
      <c r="C43" s="313" t="s">
        <v>88</v>
      </c>
      <c r="D43" s="313"/>
      <c r="E43" s="313"/>
      <c r="F43" s="313"/>
      <c r="G43" s="313"/>
      <c r="H43" s="177" t="s">
        <v>65</v>
      </c>
      <c r="I43" s="44"/>
      <c r="J43" s="45"/>
      <c r="K43" s="45"/>
      <c r="L43" s="45"/>
      <c r="M43" s="45"/>
      <c r="N43" s="21"/>
    </row>
    <row r="44" spans="2:14" s="69" customFormat="1" ht="16.5" customHeight="1">
      <c r="B44" s="178"/>
      <c r="C44" s="325" t="s">
        <v>89</v>
      </c>
      <c r="D44" s="325"/>
      <c r="E44" s="325"/>
      <c r="F44" s="325"/>
      <c r="G44" s="325"/>
      <c r="H44" s="325"/>
      <c r="I44" s="76"/>
      <c r="J44" s="76"/>
      <c r="K44" s="76"/>
      <c r="L44" s="76"/>
      <c r="M44" s="76"/>
      <c r="N44" s="21"/>
    </row>
    <row r="45" spans="2:14" s="69" customFormat="1">
      <c r="B45" s="178" t="s">
        <v>90</v>
      </c>
      <c r="C45" s="313" t="s">
        <v>91</v>
      </c>
      <c r="D45" s="313"/>
      <c r="E45" s="313"/>
      <c r="F45" s="313"/>
      <c r="G45" s="313"/>
      <c r="H45" s="177" t="s">
        <v>65</v>
      </c>
      <c r="I45" s="44"/>
      <c r="J45" s="45"/>
      <c r="K45" s="45"/>
      <c r="L45" s="45"/>
      <c r="M45" s="45"/>
      <c r="N45" s="21"/>
    </row>
    <row r="46" spans="2:14" s="69" customFormat="1">
      <c r="B46" s="178" t="s">
        <v>92</v>
      </c>
      <c r="C46" s="313" t="s">
        <v>93</v>
      </c>
      <c r="D46" s="313"/>
      <c r="E46" s="313"/>
      <c r="F46" s="313"/>
      <c r="G46" s="313"/>
      <c r="H46" s="177" t="s">
        <v>65</v>
      </c>
      <c r="I46" s="44"/>
      <c r="J46" s="45"/>
      <c r="K46" s="45"/>
      <c r="L46" s="45"/>
      <c r="M46" s="45"/>
      <c r="N46" s="21"/>
    </row>
    <row r="47" spans="2:14" s="69" customFormat="1">
      <c r="B47" s="178" t="s">
        <v>94</v>
      </c>
      <c r="C47" s="313" t="s">
        <v>95</v>
      </c>
      <c r="D47" s="313"/>
      <c r="E47" s="313"/>
      <c r="F47" s="313"/>
      <c r="G47" s="313"/>
      <c r="H47" s="177" t="s">
        <v>65</v>
      </c>
      <c r="I47" s="44"/>
      <c r="J47" s="45"/>
      <c r="K47" s="45"/>
      <c r="L47" s="45"/>
      <c r="M47" s="45"/>
      <c r="N47" s="21"/>
    </row>
    <row r="48" spans="2:14" s="69" customFormat="1">
      <c r="B48" s="178" t="s">
        <v>96</v>
      </c>
      <c r="C48" s="313" t="s">
        <v>97</v>
      </c>
      <c r="D48" s="313"/>
      <c r="E48" s="313"/>
      <c r="F48" s="313"/>
      <c r="G48" s="313"/>
      <c r="H48" s="176" t="s">
        <v>75</v>
      </c>
      <c r="I48" s="44"/>
      <c r="J48" s="45"/>
      <c r="K48" s="45"/>
      <c r="L48" s="45"/>
      <c r="M48" s="45"/>
      <c r="N48" s="21"/>
    </row>
    <row r="49" spans="1:14" s="69" customFormat="1">
      <c r="B49" s="178" t="s">
        <v>98</v>
      </c>
      <c r="C49" s="313" t="s">
        <v>99</v>
      </c>
      <c r="D49" s="313"/>
      <c r="E49" s="313"/>
      <c r="F49" s="313"/>
      <c r="G49" s="313"/>
      <c r="H49" s="176" t="s">
        <v>75</v>
      </c>
      <c r="I49" s="44"/>
      <c r="J49" s="45"/>
      <c r="K49" s="45"/>
      <c r="L49" s="45"/>
      <c r="M49" s="45"/>
      <c r="N49" s="21"/>
    </row>
    <row r="50" spans="1:14" s="69" customFormat="1">
      <c r="B50" s="47"/>
      <c r="C50" s="48"/>
      <c r="D50" s="48"/>
      <c r="E50" s="48"/>
      <c r="F50" s="48"/>
      <c r="G50" s="48"/>
      <c r="H50" s="48"/>
      <c r="I50" s="48"/>
      <c r="J50" s="48"/>
      <c r="K50" s="48"/>
      <c r="L50" s="48"/>
      <c r="M50" s="48"/>
      <c r="N50" s="21"/>
    </row>
    <row r="51" spans="1:14" s="69" customFormat="1" ht="28.9" customHeight="1">
      <c r="B51" s="23"/>
      <c r="C51" s="326" t="s">
        <v>100</v>
      </c>
      <c r="D51" s="326"/>
      <c r="E51" s="77"/>
      <c r="F51" s="24"/>
      <c r="G51" s="24"/>
      <c r="H51" s="25"/>
      <c r="I51" s="78"/>
      <c r="J51" s="78"/>
      <c r="K51" s="78"/>
      <c r="L51" s="79"/>
      <c r="M51" s="79"/>
      <c r="N51" s="79"/>
    </row>
    <row r="52" spans="1:14" s="81" customFormat="1" ht="26.25" hidden="1" customHeight="1">
      <c r="A52" s="80"/>
      <c r="C52" s="28" t="s">
        <v>101</v>
      </c>
      <c r="D52" s="82"/>
      <c r="E52" s="83"/>
      <c r="F52" s="83"/>
      <c r="G52" s="83"/>
      <c r="H52" s="83"/>
      <c r="I52" s="84" t="str">
        <f>IF(I109="","",SUMPRODUCT(($I$109:$XFD$109&lt;I109)*($I$109:$XFD$109&lt;&gt;""))+SUMPRODUCT(($I$109:I109=I109)*1))</f>
        <v/>
      </c>
      <c r="J52" s="84" t="str">
        <f>IF(J109="","",SUMPRODUCT(($I$109:$XFD$109&lt;J109)*($I$109:$XFD$109&lt;&gt;""))+SUMPRODUCT(($I$109:J109=J109)*1))</f>
        <v/>
      </c>
      <c r="K52" s="84" t="str">
        <f>IF(K109="","",SUMPRODUCT(($I$109:$XFD$109&lt;K109)*($I$109:$XFD$109&lt;&gt;""))+SUMPRODUCT(($I$109:K109=K109)*1))</f>
        <v/>
      </c>
      <c r="L52" s="84" t="str">
        <f>IF(L109="","",SUMPRODUCT(($I$109:$XFD$109&lt;L109)*($I$109:$XFD$109&lt;&gt;""))+SUMPRODUCT(($I$109:L109=L109)*1))</f>
        <v/>
      </c>
      <c r="M52" s="84" t="str">
        <f>IF(M109="","",SUMPRODUCT(($I$109:$XFD$109&lt;M109)*($I$109:$XFD$109&lt;&gt;""))+SUMPRODUCT(($I$109:M109=M109)*1))</f>
        <v/>
      </c>
      <c r="N52" s="11"/>
    </row>
    <row r="53" spans="1:14" s="69" customFormat="1" ht="16.5" customHeight="1">
      <c r="B53" s="21"/>
      <c r="C53" s="315"/>
      <c r="D53" s="315"/>
      <c r="E53" s="315"/>
      <c r="F53" s="315"/>
      <c r="G53" s="315"/>
      <c r="H53" s="49"/>
      <c r="I53" s="50" t="str">
        <f>I59</f>
        <v>Alternativ 1</v>
      </c>
      <c r="J53" s="50" t="str">
        <f t="shared" ref="J53" si="0">J59</f>
        <v>Alternativ 2</v>
      </c>
      <c r="K53" s="50" t="str">
        <f t="shared" ref="K53" si="1">K59</f>
        <v>Alternativ 3</v>
      </c>
      <c r="L53" s="50" t="str">
        <f t="shared" ref="L53:M53" si="2">L59</f>
        <v>Alternativ 4</v>
      </c>
      <c r="M53" s="50" t="str">
        <f t="shared" si="2"/>
        <v>Alternativ 5</v>
      </c>
      <c r="N53" s="21"/>
    </row>
    <row r="54" spans="1:14" s="69" customFormat="1" ht="29.25" customHeight="1">
      <c r="B54" s="47" t="s">
        <v>102</v>
      </c>
      <c r="C54" s="314" t="s">
        <v>103</v>
      </c>
      <c r="D54" s="314"/>
      <c r="E54" s="314"/>
      <c r="F54" s="314"/>
      <c r="G54" s="314"/>
      <c r="H54" s="179" t="s">
        <v>104</v>
      </c>
      <c r="I54" s="51" t="str">
        <f t="shared" ref="I54:M54" si="3">I109</f>
        <v/>
      </c>
      <c r="J54" s="51" t="str">
        <f t="shared" si="3"/>
        <v/>
      </c>
      <c r="K54" s="51" t="str">
        <f t="shared" si="3"/>
        <v/>
      </c>
      <c r="L54" s="51" t="str">
        <f t="shared" ref="L54" si="4">L109</f>
        <v/>
      </c>
      <c r="M54" s="51" t="str">
        <f t="shared" si="3"/>
        <v/>
      </c>
      <c r="N54" s="21"/>
    </row>
    <row r="55" spans="1:14" s="69" customFormat="1" ht="29.25" customHeight="1">
      <c r="B55" s="47" t="s">
        <v>105</v>
      </c>
      <c r="C55" s="314" t="s">
        <v>106</v>
      </c>
      <c r="D55" s="314"/>
      <c r="E55" s="314"/>
      <c r="F55" s="314"/>
      <c r="G55" s="314"/>
      <c r="H55" s="179" t="s">
        <v>107</v>
      </c>
      <c r="I55" s="52">
        <f>I77*$H$15</f>
        <v>0</v>
      </c>
      <c r="J55" s="52">
        <f t="shared" ref="J55:M55" si="5">J77*$H$15</f>
        <v>0</v>
      </c>
      <c r="K55" s="52">
        <f t="shared" si="5"/>
        <v>0</v>
      </c>
      <c r="L55" s="52">
        <f t="shared" si="5"/>
        <v>0</v>
      </c>
      <c r="M55" s="52">
        <f t="shared" si="5"/>
        <v>0</v>
      </c>
      <c r="N55" s="21"/>
    </row>
    <row r="56" spans="1:14" s="69" customFormat="1" ht="29.25" customHeight="1">
      <c r="B56" s="47" t="s">
        <v>108</v>
      </c>
      <c r="C56" s="314" t="s">
        <v>109</v>
      </c>
      <c r="D56" s="314"/>
      <c r="E56" s="314"/>
      <c r="F56" s="314"/>
      <c r="G56" s="314"/>
      <c r="H56" s="179" t="s">
        <v>110</v>
      </c>
      <c r="I56" s="52">
        <f>$H$29*I75*$H$15</f>
        <v>0</v>
      </c>
      <c r="J56" s="52">
        <f t="shared" ref="J56:M56" si="6">$H$29*J75*$H$15</f>
        <v>0</v>
      </c>
      <c r="K56" s="52">
        <f t="shared" si="6"/>
        <v>0</v>
      </c>
      <c r="L56" s="52">
        <f t="shared" si="6"/>
        <v>0</v>
      </c>
      <c r="M56" s="52">
        <f t="shared" si="6"/>
        <v>0</v>
      </c>
      <c r="N56" s="21"/>
    </row>
    <row r="57" spans="1:14" s="69" customFormat="1" ht="16.5" customHeight="1">
      <c r="B57" s="21"/>
      <c r="C57" s="315"/>
      <c r="D57" s="315"/>
      <c r="E57" s="315"/>
      <c r="F57" s="315"/>
      <c r="G57" s="315"/>
      <c r="H57" s="49"/>
      <c r="I57" s="21"/>
      <c r="J57" s="48"/>
      <c r="K57" s="48"/>
      <c r="L57" s="48"/>
      <c r="M57" s="48"/>
      <c r="N57" s="21"/>
    </row>
    <row r="58" spans="1:14" s="80" customFormat="1" ht="26.25" customHeight="1">
      <c r="B58" s="85"/>
      <c r="C58" s="86" t="s">
        <v>111</v>
      </c>
      <c r="D58" s="85"/>
      <c r="E58" s="87"/>
      <c r="F58" s="85"/>
      <c r="G58" s="85"/>
      <c r="H58" s="85"/>
      <c r="I58" s="85"/>
      <c r="J58" s="85"/>
      <c r="K58" s="85"/>
      <c r="L58" s="85"/>
      <c r="M58" s="85"/>
      <c r="N58" s="85"/>
    </row>
    <row r="59" spans="1:14" s="88" customFormat="1" ht="24" customHeight="1">
      <c r="B59" s="4"/>
      <c r="C59" s="327"/>
      <c r="D59" s="327"/>
      <c r="E59" s="327"/>
      <c r="F59" s="327"/>
      <c r="G59" s="327"/>
      <c r="H59" s="6"/>
      <c r="I59" s="29" t="str">
        <f>I34</f>
        <v>Alternativ 1</v>
      </c>
      <c r="J59" s="29" t="str">
        <f>J34</f>
        <v>Alternativ 2</v>
      </c>
      <c r="K59" s="29" t="str">
        <f>K34</f>
        <v>Alternativ 3</v>
      </c>
      <c r="L59" s="17" t="str">
        <f>L34</f>
        <v>Alternativ 4</v>
      </c>
      <c r="M59" s="17" t="str">
        <f>M34</f>
        <v>Alternativ 5</v>
      </c>
      <c r="N59" s="17"/>
    </row>
    <row r="60" spans="1:14" ht="12.95">
      <c r="B60" s="7"/>
      <c r="C60" s="317" t="s">
        <v>112</v>
      </c>
      <c r="D60" s="317"/>
      <c r="E60" s="317"/>
      <c r="F60" s="317"/>
      <c r="G60" s="317"/>
      <c r="H60" s="7"/>
      <c r="I60" s="16"/>
      <c r="J60" s="16"/>
      <c r="K60" s="16"/>
      <c r="L60" s="279"/>
      <c r="M60" s="279"/>
      <c r="N60" s="279"/>
    </row>
    <row r="61" spans="1:14" ht="12.95">
      <c r="B61" s="3"/>
      <c r="C61" s="62"/>
      <c r="D61" s="62"/>
      <c r="E61" s="62"/>
      <c r="F61" s="62"/>
      <c r="G61" s="62"/>
      <c r="H61" s="3"/>
      <c r="I61" s="59"/>
      <c r="J61" s="59"/>
      <c r="K61" s="59"/>
      <c r="L61" s="59"/>
      <c r="M61" s="59"/>
      <c r="N61" s="21"/>
    </row>
    <row r="62" spans="1:14" ht="12.95">
      <c r="B62" s="3"/>
      <c r="C62" s="310" t="s">
        <v>72</v>
      </c>
      <c r="D62" s="310"/>
      <c r="E62" s="310"/>
      <c r="F62" s="310"/>
      <c r="G62" s="310"/>
      <c r="H62" s="6"/>
      <c r="I62" s="253"/>
      <c r="J62" s="253"/>
      <c r="K62" s="253"/>
      <c r="L62" s="253"/>
      <c r="M62" s="253"/>
      <c r="N62" s="21"/>
    </row>
    <row r="63" spans="1:14" ht="12.95">
      <c r="B63" s="3"/>
      <c r="C63" s="312" t="s">
        <v>28</v>
      </c>
      <c r="D63" s="312"/>
      <c r="E63" s="312"/>
      <c r="F63" s="312"/>
      <c r="G63" s="312"/>
      <c r="H63" s="4" t="s">
        <v>29</v>
      </c>
      <c r="I63" s="30">
        <v>0</v>
      </c>
      <c r="J63" s="30">
        <v>0</v>
      </c>
      <c r="K63" s="30">
        <v>0</v>
      </c>
      <c r="L63" s="30">
        <v>0</v>
      </c>
      <c r="M63" s="30">
        <f t="shared" ref="M63" si="7">$H$15</f>
        <v>0</v>
      </c>
      <c r="N63" s="21"/>
    </row>
    <row r="64" spans="1:14" ht="12.95">
      <c r="B64" s="3"/>
      <c r="C64" s="312" t="s">
        <v>74</v>
      </c>
      <c r="D64" s="312"/>
      <c r="E64" s="312"/>
      <c r="F64" s="312"/>
      <c r="G64" s="312"/>
      <c r="H64" s="4" t="s">
        <v>75</v>
      </c>
      <c r="I64" s="30">
        <f t="shared" ref="I64:M65" si="8">I36</f>
        <v>0</v>
      </c>
      <c r="J64" s="30">
        <f t="shared" si="8"/>
        <v>0</v>
      </c>
      <c r="K64" s="30">
        <f t="shared" si="8"/>
        <v>0</v>
      </c>
      <c r="L64" s="30">
        <f t="shared" si="8"/>
        <v>0</v>
      </c>
      <c r="M64" s="30">
        <f t="shared" si="8"/>
        <v>0</v>
      </c>
      <c r="N64" s="21"/>
    </row>
    <row r="65" spans="2:14" ht="12.95">
      <c r="B65" s="3"/>
      <c r="C65" s="64" t="s">
        <v>77</v>
      </c>
      <c r="D65" s="64"/>
      <c r="E65" s="64"/>
      <c r="F65" s="64"/>
      <c r="G65" s="64"/>
      <c r="H65" s="9" t="s">
        <v>75</v>
      </c>
      <c r="I65" s="34">
        <f t="shared" si="8"/>
        <v>0</v>
      </c>
      <c r="J65" s="34">
        <f t="shared" si="8"/>
        <v>0</v>
      </c>
      <c r="K65" s="34">
        <f t="shared" si="8"/>
        <v>0</v>
      </c>
      <c r="L65" s="34">
        <f t="shared" si="8"/>
        <v>0</v>
      </c>
      <c r="M65" s="34">
        <f t="shared" si="8"/>
        <v>0</v>
      </c>
      <c r="N65" s="89"/>
    </row>
    <row r="66" spans="2:14" ht="12.95">
      <c r="B66" s="3"/>
      <c r="C66" s="62" t="s">
        <v>113</v>
      </c>
      <c r="D66" s="32"/>
      <c r="E66" s="32"/>
      <c r="F66" s="32"/>
      <c r="G66" s="32"/>
      <c r="H66" s="33" t="s">
        <v>104</v>
      </c>
      <c r="I66" s="35" t="b">
        <f>I68=I$63*(I64+I65)</f>
        <v>1</v>
      </c>
      <c r="J66" s="35">
        <f t="shared" ref="J66:M66" si="9">J63*(J64+J65)</f>
        <v>0</v>
      </c>
      <c r="K66" s="35">
        <f t="shared" si="9"/>
        <v>0</v>
      </c>
      <c r="L66" s="35">
        <f t="shared" ref="L66" si="10">L63*(L64+L65)</f>
        <v>0</v>
      </c>
      <c r="M66" s="35">
        <f t="shared" si="9"/>
        <v>0</v>
      </c>
      <c r="N66" s="89"/>
    </row>
    <row r="67" spans="2:14" ht="12.95">
      <c r="B67" s="3"/>
      <c r="C67" s="61"/>
      <c r="D67" s="61"/>
      <c r="E67" s="61"/>
      <c r="F67" s="61"/>
      <c r="G67" s="61"/>
      <c r="H67" s="4"/>
      <c r="I67" s="30"/>
      <c r="J67" s="19"/>
      <c r="K67" s="19"/>
      <c r="L67" s="19"/>
      <c r="M67" s="19"/>
      <c r="N67" s="89"/>
    </row>
    <row r="68" spans="2:14" ht="12.95">
      <c r="B68" s="3"/>
      <c r="C68" s="321" t="s">
        <v>79</v>
      </c>
      <c r="D68" s="321"/>
      <c r="E68" s="321"/>
      <c r="F68" s="321"/>
      <c r="G68" s="321"/>
      <c r="H68" s="8" t="s">
        <v>104</v>
      </c>
      <c r="I68" s="18">
        <f>I38*I63</f>
        <v>0</v>
      </c>
      <c r="J68" s="18">
        <f>J38*J63</f>
        <v>0</v>
      </c>
      <c r="K68" s="18">
        <f>K38*K63</f>
        <v>0</v>
      </c>
      <c r="L68" s="18">
        <f>L38*L63</f>
        <v>0</v>
      </c>
      <c r="M68" s="18">
        <f>M38*M63</f>
        <v>0</v>
      </c>
      <c r="N68" s="89"/>
    </row>
    <row r="69" spans="2:14" ht="12.95">
      <c r="B69" s="3"/>
      <c r="C69" s="63"/>
      <c r="D69" s="63"/>
      <c r="E69" s="63"/>
      <c r="F69" s="63"/>
      <c r="G69" s="63"/>
      <c r="H69" s="8"/>
      <c r="I69" s="18"/>
      <c r="J69" s="13"/>
      <c r="K69" s="13"/>
      <c r="L69" s="13"/>
      <c r="M69" s="13"/>
      <c r="N69" s="89"/>
    </row>
    <row r="70" spans="2:14" ht="12.95">
      <c r="B70" s="5"/>
      <c r="C70" s="306" t="s">
        <v>114</v>
      </c>
      <c r="D70" s="306"/>
      <c r="E70" s="306"/>
      <c r="F70" s="306"/>
      <c r="G70" s="306"/>
      <c r="H70" s="5" t="s">
        <v>104</v>
      </c>
      <c r="I70" s="20">
        <f>SUM(I66,I68)</f>
        <v>0</v>
      </c>
      <c r="J70" s="20">
        <f t="shared" ref="J70:M70" si="11">SUM(J66,J68)</f>
        <v>0</v>
      </c>
      <c r="K70" s="20">
        <f t="shared" si="11"/>
        <v>0</v>
      </c>
      <c r="L70" s="20">
        <f t="shared" ref="L70" si="12">SUM(L66,L68)</f>
        <v>0</v>
      </c>
      <c r="M70" s="20">
        <f t="shared" si="11"/>
        <v>0</v>
      </c>
      <c r="N70" s="20"/>
    </row>
    <row r="71" spans="2:14" ht="12.95">
      <c r="B71" s="10"/>
      <c r="C71" s="324"/>
      <c r="D71" s="324"/>
      <c r="E71" s="324"/>
      <c r="F71" s="324"/>
      <c r="G71" s="324"/>
      <c r="H71" s="3"/>
      <c r="I71" s="38"/>
      <c r="J71" s="27"/>
      <c r="K71" s="27"/>
      <c r="L71" s="12"/>
      <c r="M71" s="12"/>
      <c r="N71" s="89"/>
    </row>
    <row r="72" spans="2:14" ht="12.95">
      <c r="B72" s="5"/>
      <c r="C72" s="306" t="s">
        <v>115</v>
      </c>
      <c r="D72" s="306"/>
      <c r="E72" s="306"/>
      <c r="F72" s="306"/>
      <c r="G72" s="306"/>
      <c r="H72" s="5"/>
      <c r="I72" s="39"/>
      <c r="J72" s="5"/>
      <c r="K72" s="5"/>
      <c r="L72" s="5"/>
      <c r="M72" s="5"/>
      <c r="N72" s="5"/>
    </row>
    <row r="73" spans="2:14" ht="12.95">
      <c r="B73" s="10"/>
      <c r="C73" s="62"/>
      <c r="D73" s="62"/>
      <c r="E73" s="62"/>
      <c r="F73" s="62"/>
      <c r="G73" s="62"/>
      <c r="H73" s="3"/>
      <c r="I73" s="22"/>
      <c r="J73" s="229"/>
      <c r="K73" s="229"/>
      <c r="L73" s="229"/>
      <c r="M73" s="229"/>
      <c r="N73" s="89"/>
    </row>
    <row r="74" spans="2:14" ht="12.95">
      <c r="B74" s="10"/>
      <c r="C74" s="310" t="s">
        <v>116</v>
      </c>
      <c r="D74" s="310"/>
      <c r="E74" s="310"/>
      <c r="F74" s="310"/>
      <c r="G74" s="310"/>
      <c r="H74" s="6"/>
      <c r="I74" s="37"/>
      <c r="J74" s="238"/>
      <c r="K74" s="238"/>
      <c r="L74" s="238"/>
      <c r="M74" s="238"/>
      <c r="N74" s="89"/>
    </row>
    <row r="75" spans="2:14" ht="12.95">
      <c r="B75" s="10"/>
      <c r="C75" s="308" t="str">
        <f>C40</f>
        <v>Energianvändning</v>
      </c>
      <c r="D75" s="309"/>
      <c r="E75" s="309"/>
      <c r="F75" s="309"/>
      <c r="G75" s="309"/>
      <c r="H75" s="10" t="str">
        <f t="shared" ref="H75:M75" si="13">H40</f>
        <v>kWh/år/stk</v>
      </c>
      <c r="I75" s="15">
        <f t="shared" si="13"/>
        <v>0</v>
      </c>
      <c r="J75" s="15">
        <f t="shared" si="13"/>
        <v>0</v>
      </c>
      <c r="K75" s="15">
        <f t="shared" si="13"/>
        <v>0</v>
      </c>
      <c r="L75" s="15">
        <f t="shared" si="13"/>
        <v>0</v>
      </c>
      <c r="M75" s="15">
        <f t="shared" si="13"/>
        <v>0</v>
      </c>
      <c r="N75" s="89"/>
    </row>
    <row r="76" spans="2:14" ht="12.95">
      <c r="B76" s="10"/>
      <c r="C76" s="307" t="str">
        <f>C18</f>
        <v>Energipris</v>
      </c>
      <c r="D76" s="307"/>
      <c r="E76" s="307"/>
      <c r="F76" s="307"/>
      <c r="G76" s="307"/>
      <c r="H76" s="36" t="str">
        <f>I18</f>
        <v>kr/kWh</v>
      </c>
      <c r="I76" s="257">
        <f>$H$18</f>
        <v>0</v>
      </c>
      <c r="J76" s="257">
        <f t="shared" ref="J76:M76" si="14">$H$18</f>
        <v>0</v>
      </c>
      <c r="K76" s="257">
        <f t="shared" si="14"/>
        <v>0</v>
      </c>
      <c r="L76" s="257">
        <f t="shared" si="14"/>
        <v>0</v>
      </c>
      <c r="M76" s="257">
        <f t="shared" si="14"/>
        <v>0</v>
      </c>
      <c r="N76" s="89"/>
    </row>
    <row r="77" spans="2:14" s="233" customFormat="1" ht="12.95">
      <c r="B77" s="234"/>
      <c r="C77" s="323" t="s">
        <v>117</v>
      </c>
      <c r="D77" s="323"/>
      <c r="E77" s="323"/>
      <c r="F77" s="323"/>
      <c r="G77" s="323"/>
      <c r="H77" s="3" t="s">
        <v>65</v>
      </c>
      <c r="I77" s="22">
        <f>I75*I76</f>
        <v>0</v>
      </c>
      <c r="J77" s="22">
        <f t="shared" ref="J77:M77" si="15">J75*J76</f>
        <v>0</v>
      </c>
      <c r="K77" s="22">
        <f t="shared" si="15"/>
        <v>0</v>
      </c>
      <c r="L77" s="22">
        <f t="shared" ref="L77" si="16">L75*L76</f>
        <v>0</v>
      </c>
      <c r="M77" s="22">
        <f t="shared" si="15"/>
        <v>0</v>
      </c>
      <c r="N77" s="235"/>
    </row>
    <row r="78" spans="2:14" ht="12.95">
      <c r="B78" s="10"/>
      <c r="C78" s="239" t="s">
        <v>118</v>
      </c>
      <c r="D78" s="239"/>
      <c r="E78" s="239"/>
      <c r="F78" s="239"/>
      <c r="G78" s="239"/>
      <c r="H78" s="240"/>
      <c r="I78" s="243">
        <f>IF($H$17=$H$28,$H$16,(1/($H$17-$H$28))*(1-((1+$H$28)/(1+$H$17))^$H$16))</f>
        <v>0</v>
      </c>
      <c r="J78" s="243">
        <f>IF($H$17=$H$28,$H$16,(1/($H$17-$H$28))*(1-((1+$H$28)/(1+$H$17))^$H$16))</f>
        <v>0</v>
      </c>
      <c r="K78" s="243">
        <f>IF($H$17=$H$28,$H$16,(1/($H$17-$H$28))*(1-((1+$H$28)/(1+$H$17))^$H$16))</f>
        <v>0</v>
      </c>
      <c r="L78" s="243">
        <f>IF($H$17=$H$28,$H$16,(1/($H$17-$H$28))*(1-((1+$H$28)/(1+$H$17))^$H$16))</f>
        <v>0</v>
      </c>
      <c r="M78" s="243">
        <f>IF($H$17=$H$28,$H$16,(1/($H$17-$H$28))*(1-((1+$H$28)/(1+$H$17))^$H$16))</f>
        <v>0</v>
      </c>
      <c r="N78" s="89"/>
    </row>
    <row r="79" spans="2:14" s="261" customFormat="1" ht="12.95">
      <c r="B79" s="8"/>
      <c r="C79" s="322" t="s">
        <v>119</v>
      </c>
      <c r="D79" s="322"/>
      <c r="E79" s="322"/>
      <c r="F79" s="322"/>
      <c r="G79" s="322"/>
      <c r="H79" s="258" t="s">
        <v>104</v>
      </c>
      <c r="I79" s="259">
        <f>I77*I78*$H$15</f>
        <v>0</v>
      </c>
      <c r="J79" s="259">
        <f t="shared" ref="J79:M79" si="17">J77*J78*$H$15</f>
        <v>0</v>
      </c>
      <c r="K79" s="259">
        <f t="shared" si="17"/>
        <v>0</v>
      </c>
      <c r="L79" s="259">
        <f t="shared" si="17"/>
        <v>0</v>
      </c>
      <c r="M79" s="259">
        <f t="shared" si="17"/>
        <v>0</v>
      </c>
      <c r="N79" s="260"/>
    </row>
    <row r="80" spans="2:14" ht="12.95">
      <c r="B80" s="10"/>
      <c r="C80" s="63"/>
      <c r="D80" s="63"/>
      <c r="E80" s="63"/>
      <c r="F80" s="63"/>
      <c r="G80" s="63"/>
      <c r="H80" s="8"/>
      <c r="I80" s="18"/>
      <c r="J80" s="18"/>
      <c r="K80" s="18"/>
      <c r="L80" s="18"/>
      <c r="M80" s="18"/>
      <c r="N80" s="89"/>
    </row>
    <row r="81" spans="2:14" ht="12.95">
      <c r="B81" s="10"/>
      <c r="C81" s="318" t="s">
        <v>120</v>
      </c>
      <c r="D81" s="318"/>
      <c r="E81" s="318"/>
      <c r="F81" s="318"/>
      <c r="G81" s="318"/>
      <c r="H81" s="3"/>
      <c r="I81" s="22"/>
      <c r="J81" s="22"/>
      <c r="K81" s="22"/>
      <c r="L81" s="22"/>
      <c r="M81" s="22"/>
      <c r="N81" s="89"/>
    </row>
    <row r="82" spans="2:14" ht="12.95">
      <c r="B82" s="10"/>
      <c r="C82" s="262" t="s">
        <v>84</v>
      </c>
      <c r="D82" s="262"/>
      <c r="E82" s="262"/>
      <c r="F82" s="262"/>
      <c r="G82" s="262"/>
      <c r="H82" s="262" t="str">
        <f t="shared" ref="H82:M84" si="18">H41</f>
        <v>kr/år/stk</v>
      </c>
      <c r="I82" s="263">
        <f t="shared" si="18"/>
        <v>0</v>
      </c>
      <c r="J82" s="263">
        <f t="shared" si="18"/>
        <v>0</v>
      </c>
      <c r="K82" s="263">
        <f t="shared" si="18"/>
        <v>0</v>
      </c>
      <c r="L82" s="263">
        <f t="shared" si="18"/>
        <v>0</v>
      </c>
      <c r="M82" s="263">
        <f t="shared" si="18"/>
        <v>0</v>
      </c>
      <c r="N82" s="89"/>
    </row>
    <row r="83" spans="2:14" ht="12.95">
      <c r="B83" s="10"/>
      <c r="C83" s="61" t="str">
        <f>C42</f>
        <v xml:space="preserve">Kostnader för service och underhåll </v>
      </c>
      <c r="D83" s="61"/>
      <c r="E83" s="61"/>
      <c r="F83" s="61"/>
      <c r="G83" s="61"/>
      <c r="H83" s="4" t="str">
        <f t="shared" si="18"/>
        <v>kr/år/stk</v>
      </c>
      <c r="I83" s="30">
        <f t="shared" si="18"/>
        <v>0</v>
      </c>
      <c r="J83" s="30">
        <f t="shared" si="18"/>
        <v>0</v>
      </c>
      <c r="K83" s="30">
        <f t="shared" si="18"/>
        <v>0</v>
      </c>
      <c r="L83" s="30">
        <f t="shared" si="18"/>
        <v>0</v>
      </c>
      <c r="M83" s="30">
        <f t="shared" si="18"/>
        <v>0</v>
      </c>
      <c r="N83" s="89"/>
    </row>
    <row r="84" spans="2:14" ht="12.95">
      <c r="B84" s="10"/>
      <c r="C84" s="64" t="str">
        <f>C43</f>
        <v>Arbetskostnader</v>
      </c>
      <c r="D84" s="64"/>
      <c r="E84" s="64"/>
      <c r="F84" s="64"/>
      <c r="G84" s="64"/>
      <c r="H84" s="9" t="str">
        <f t="shared" si="18"/>
        <v>kr/år/stk</v>
      </c>
      <c r="I84" s="34">
        <f t="shared" si="18"/>
        <v>0</v>
      </c>
      <c r="J84" s="34">
        <f t="shared" si="18"/>
        <v>0</v>
      </c>
      <c r="K84" s="34">
        <f t="shared" si="18"/>
        <v>0</v>
      </c>
      <c r="L84" s="34">
        <f t="shared" si="18"/>
        <v>0</v>
      </c>
      <c r="M84" s="34">
        <f t="shared" si="18"/>
        <v>0</v>
      </c>
      <c r="N84" s="89"/>
    </row>
    <row r="85" spans="2:14" ht="12.95">
      <c r="B85" s="10"/>
      <c r="C85" s="60" t="s">
        <v>121</v>
      </c>
      <c r="D85" s="60"/>
      <c r="E85" s="60"/>
      <c r="F85" s="60"/>
      <c r="G85" s="60"/>
      <c r="H85" s="3" t="s">
        <v>65</v>
      </c>
      <c r="I85" s="22">
        <f>SUM(I82,I83,I84)</f>
        <v>0</v>
      </c>
      <c r="J85" s="22">
        <f t="shared" ref="J85:M85" si="19">SUM(J82,J83,J84)</f>
        <v>0</v>
      </c>
      <c r="K85" s="22">
        <f t="shared" si="19"/>
        <v>0</v>
      </c>
      <c r="L85" s="22">
        <f t="shared" si="19"/>
        <v>0</v>
      </c>
      <c r="M85" s="22">
        <f t="shared" si="19"/>
        <v>0</v>
      </c>
      <c r="N85" s="89"/>
    </row>
    <row r="86" spans="2:14" ht="12.75" customHeight="1">
      <c r="B86" s="10"/>
      <c r="C86" s="239" t="s">
        <v>118</v>
      </c>
      <c r="D86" s="239"/>
      <c r="E86" s="239"/>
      <c r="F86" s="239"/>
      <c r="G86" s="239"/>
      <c r="H86" s="240"/>
      <c r="I86" s="243">
        <f>(1/$H$17)*(1-((1/(1+$H$17))^$H$16))</f>
        <v>0</v>
      </c>
      <c r="J86" s="244">
        <f t="shared" ref="J86:M86" si="20">(1/$H$17)*(1-((1/(1+$H$17))^$H$16))</f>
        <v>0</v>
      </c>
      <c r="K86" s="244">
        <f t="shared" si="20"/>
        <v>0</v>
      </c>
      <c r="L86" s="244">
        <f t="shared" si="20"/>
        <v>0</v>
      </c>
      <c r="M86" s="244">
        <f t="shared" si="20"/>
        <v>0</v>
      </c>
      <c r="N86" s="89"/>
    </row>
    <row r="87" spans="2:14" ht="12.75" customHeight="1">
      <c r="B87" s="10"/>
      <c r="C87" s="319" t="s">
        <v>122</v>
      </c>
      <c r="D87" s="319"/>
      <c r="E87" s="319"/>
      <c r="F87" s="319"/>
      <c r="G87" s="319"/>
      <c r="H87" s="241" t="s">
        <v>104</v>
      </c>
      <c r="I87" s="242">
        <f>I85*I86*$H$15</f>
        <v>0</v>
      </c>
      <c r="J87" s="242">
        <f t="shared" ref="J87:M87" si="21">J85*J86*$H$15</f>
        <v>0</v>
      </c>
      <c r="K87" s="242">
        <f t="shared" si="21"/>
        <v>0</v>
      </c>
      <c r="L87" s="242">
        <f t="shared" si="21"/>
        <v>0</v>
      </c>
      <c r="M87" s="242">
        <f t="shared" si="21"/>
        <v>0</v>
      </c>
      <c r="N87" s="89"/>
    </row>
    <row r="88" spans="2:14" ht="12.95">
      <c r="B88" s="10"/>
      <c r="C88" s="60"/>
      <c r="D88" s="60"/>
      <c r="E88" s="60"/>
      <c r="F88" s="60"/>
      <c r="G88" s="60"/>
      <c r="H88" s="3"/>
      <c r="I88" s="22"/>
      <c r="J88" s="22"/>
      <c r="K88" s="22"/>
      <c r="L88" s="22"/>
      <c r="M88" s="22"/>
      <c r="N88" s="89"/>
    </row>
    <row r="89" spans="2:14" ht="13.15" customHeight="1">
      <c r="B89" s="5"/>
      <c r="C89" s="320" t="s">
        <v>123</v>
      </c>
      <c r="D89" s="320"/>
      <c r="E89" s="320"/>
      <c r="F89" s="320"/>
      <c r="G89" s="320"/>
      <c r="H89" s="5" t="s">
        <v>104</v>
      </c>
      <c r="I89" s="20">
        <f>SUM(I79,I87)</f>
        <v>0</v>
      </c>
      <c r="J89" s="20">
        <f>SUM(J79,J87)</f>
        <v>0</v>
      </c>
      <c r="K89" s="20">
        <f>SUM(K79,K87)</f>
        <v>0</v>
      </c>
      <c r="L89" s="20">
        <f>SUM(L79,L87)</f>
        <v>0</v>
      </c>
      <c r="M89" s="20">
        <f>SUM(M79,M87)</f>
        <v>0</v>
      </c>
      <c r="N89" s="20"/>
    </row>
    <row r="90" spans="2:14" ht="12.95">
      <c r="B90" s="10"/>
      <c r="C90" s="60"/>
      <c r="D90" s="60"/>
      <c r="E90" s="60"/>
      <c r="F90" s="60"/>
      <c r="G90" s="60"/>
      <c r="H90" s="3"/>
      <c r="I90" s="22"/>
      <c r="J90" s="22"/>
      <c r="K90" s="22"/>
      <c r="L90" s="22"/>
      <c r="M90" s="22"/>
      <c r="N90" s="89"/>
    </row>
    <row r="91" spans="2:14" ht="12.95">
      <c r="B91" s="5"/>
      <c r="C91" s="316" t="s">
        <v>124</v>
      </c>
      <c r="D91" s="316"/>
      <c r="E91" s="316"/>
      <c r="F91" s="316"/>
      <c r="G91" s="316"/>
      <c r="H91" s="5"/>
      <c r="I91" s="20"/>
      <c r="J91" s="20"/>
      <c r="K91" s="20"/>
      <c r="L91" s="20"/>
      <c r="M91" s="20"/>
      <c r="N91" s="20"/>
    </row>
    <row r="92" spans="2:14" ht="12.95">
      <c r="B92" s="10"/>
      <c r="C92" s="60"/>
      <c r="D92" s="60"/>
      <c r="E92" s="60"/>
      <c r="F92" s="60"/>
      <c r="G92" s="60"/>
      <c r="H92" s="3"/>
      <c r="I92" s="22"/>
      <c r="J92" s="22"/>
      <c r="K92" s="22"/>
      <c r="L92" s="22"/>
      <c r="M92" s="22"/>
      <c r="N92" s="89"/>
    </row>
    <row r="93" spans="2:14" s="230" customFormat="1" ht="12.95">
      <c r="B93" s="231"/>
      <c r="C93" s="245" t="s">
        <v>125</v>
      </c>
      <c r="D93" s="245"/>
      <c r="E93" s="245"/>
      <c r="F93" s="245"/>
      <c r="G93" s="245"/>
      <c r="H93" s="246"/>
      <c r="I93" s="247"/>
      <c r="J93" s="247"/>
      <c r="K93" s="247"/>
      <c r="L93" s="247"/>
      <c r="M93" s="247"/>
      <c r="N93" s="232"/>
    </row>
    <row r="94" spans="2:14" ht="13.15" customHeight="1">
      <c r="B94" s="10"/>
      <c r="C94" s="61" t="s">
        <v>91</v>
      </c>
      <c r="D94" s="61"/>
      <c r="E94" s="61"/>
      <c r="F94" s="61"/>
      <c r="G94" s="61"/>
      <c r="H94" s="4" t="str">
        <f t="shared" ref="H94:M95" si="22">H45</f>
        <v>kr/år/stk</v>
      </c>
      <c r="I94" s="30">
        <f t="shared" si="22"/>
        <v>0</v>
      </c>
      <c r="J94" s="30">
        <f t="shared" si="22"/>
        <v>0</v>
      </c>
      <c r="K94" s="30">
        <f t="shared" si="22"/>
        <v>0</v>
      </c>
      <c r="L94" s="30">
        <f t="shared" si="22"/>
        <v>0</v>
      </c>
      <c r="M94" s="30">
        <f t="shared" si="22"/>
        <v>0</v>
      </c>
      <c r="N94" s="89"/>
    </row>
    <row r="95" spans="2:14" ht="12.95">
      <c r="B95" s="10"/>
      <c r="C95" s="61" t="s">
        <v>93</v>
      </c>
      <c r="D95" s="61"/>
      <c r="E95" s="61"/>
      <c r="F95" s="61"/>
      <c r="G95" s="61"/>
      <c r="H95" s="4" t="str">
        <f t="shared" si="22"/>
        <v>kr/år/stk</v>
      </c>
      <c r="I95" s="30">
        <f t="shared" si="22"/>
        <v>0</v>
      </c>
      <c r="J95" s="30">
        <f t="shared" si="22"/>
        <v>0</v>
      </c>
      <c r="K95" s="30">
        <f t="shared" si="22"/>
        <v>0</v>
      </c>
      <c r="L95" s="30">
        <f t="shared" si="22"/>
        <v>0</v>
      </c>
      <c r="M95" s="30">
        <f t="shared" si="22"/>
        <v>0</v>
      </c>
      <c r="N95" s="89"/>
    </row>
    <row r="96" spans="2:14" ht="12.95">
      <c r="B96" s="10"/>
      <c r="C96" s="61" t="s">
        <v>64</v>
      </c>
      <c r="D96" s="61"/>
      <c r="E96" s="61"/>
      <c r="F96" s="61"/>
      <c r="G96" s="61"/>
      <c r="H96" s="264" t="str">
        <f>I30</f>
        <v>kr/år/stk</v>
      </c>
      <c r="I96" s="30">
        <f>IF(I66&gt;0,$H$30,0)</f>
        <v>0</v>
      </c>
      <c r="J96" s="30">
        <f>IF(J66&gt;0,$H$30,0)</f>
        <v>0</v>
      </c>
      <c r="K96" s="30">
        <f>IF(K66&gt;0,$H$30,0)</f>
        <v>0</v>
      </c>
      <c r="L96" s="30">
        <f>IF(L66&gt;0,$H$30,0)</f>
        <v>0</v>
      </c>
      <c r="M96" s="30">
        <f>IF(M66&gt;0,$H$30,0)</f>
        <v>0</v>
      </c>
      <c r="N96" s="89"/>
    </row>
    <row r="97" spans="2:14" ht="12.95">
      <c r="B97" s="10"/>
      <c r="C97" s="64" t="s">
        <v>95</v>
      </c>
      <c r="D97" s="64"/>
      <c r="E97" s="64"/>
      <c r="F97" s="64"/>
      <c r="G97" s="64"/>
      <c r="H97" s="9" t="str">
        <f t="shared" ref="H97:M97" si="23">H47</f>
        <v>kr/år/stk</v>
      </c>
      <c r="I97" s="34">
        <f t="shared" si="23"/>
        <v>0</v>
      </c>
      <c r="J97" s="34">
        <f t="shared" si="23"/>
        <v>0</v>
      </c>
      <c r="K97" s="34">
        <f t="shared" si="23"/>
        <v>0</v>
      </c>
      <c r="L97" s="34">
        <f t="shared" si="23"/>
        <v>0</v>
      </c>
      <c r="M97" s="34">
        <f t="shared" si="23"/>
        <v>0</v>
      </c>
      <c r="N97" s="89"/>
    </row>
    <row r="98" spans="2:14" ht="12.95">
      <c r="B98" s="10"/>
      <c r="C98" s="60" t="s">
        <v>126</v>
      </c>
      <c r="D98" s="60"/>
      <c r="E98" s="60"/>
      <c r="F98" s="60"/>
      <c r="G98" s="60"/>
      <c r="H98" s="3" t="s">
        <v>65</v>
      </c>
      <c r="I98" s="22">
        <f>SUM(I94:I97)</f>
        <v>0</v>
      </c>
      <c r="J98" s="22">
        <f t="shared" ref="J98:M98" si="24">SUM(J94:J97)</f>
        <v>0</v>
      </c>
      <c r="K98" s="22">
        <f t="shared" si="24"/>
        <v>0</v>
      </c>
      <c r="L98" s="22">
        <f t="shared" ref="L98" si="25">SUM(L94:L97)</f>
        <v>0</v>
      </c>
      <c r="M98" s="22">
        <f t="shared" si="24"/>
        <v>0</v>
      </c>
      <c r="N98" s="89"/>
    </row>
    <row r="99" spans="2:14" ht="12.95">
      <c r="B99" s="10"/>
      <c r="C99" s="256" t="s">
        <v>118</v>
      </c>
      <c r="D99" s="256"/>
      <c r="E99" s="256"/>
      <c r="F99" s="256"/>
      <c r="G99" s="256"/>
      <c r="H99" s="240"/>
      <c r="I99" s="243">
        <f>(1/$H$17)*(1-((1/(1+$H$17))^$H$16))</f>
        <v>0</v>
      </c>
      <c r="J99" s="243">
        <f t="shared" ref="J99:M99" si="26">(1/$H$17)*(1-((1/(1+$H$17))^$H$16))</f>
        <v>0</v>
      </c>
      <c r="K99" s="243">
        <f t="shared" si="26"/>
        <v>0</v>
      </c>
      <c r="L99" s="243">
        <f t="shared" si="26"/>
        <v>0</v>
      </c>
      <c r="M99" s="243">
        <f t="shared" si="26"/>
        <v>0</v>
      </c>
      <c r="N99" s="89"/>
    </row>
    <row r="100" spans="2:14" s="230" customFormat="1" ht="12.95">
      <c r="B100" s="231"/>
      <c r="C100" s="250" t="s">
        <v>127</v>
      </c>
      <c r="D100" s="250"/>
      <c r="E100" s="250"/>
      <c r="F100" s="250"/>
      <c r="G100" s="250"/>
      <c r="H100" s="251" t="s">
        <v>104</v>
      </c>
      <c r="I100" s="252">
        <f>I98*I99*$H$15</f>
        <v>0</v>
      </c>
      <c r="J100" s="252">
        <f t="shared" ref="J100:M100" si="27">J98*J99*$H$15</f>
        <v>0</v>
      </c>
      <c r="K100" s="252">
        <f t="shared" si="27"/>
        <v>0</v>
      </c>
      <c r="L100" s="252">
        <f t="shared" si="27"/>
        <v>0</v>
      </c>
      <c r="M100" s="252">
        <f t="shared" si="27"/>
        <v>0</v>
      </c>
      <c r="N100" s="232"/>
    </row>
    <row r="101" spans="2:14" ht="12.95">
      <c r="B101" s="10"/>
      <c r="C101" s="60"/>
      <c r="D101" s="60"/>
      <c r="E101" s="60"/>
      <c r="F101" s="60"/>
      <c r="G101" s="60"/>
      <c r="H101" s="3"/>
      <c r="I101" s="22"/>
      <c r="J101" s="22"/>
      <c r="K101" s="22"/>
      <c r="L101" s="22"/>
      <c r="M101" s="22"/>
      <c r="N101" s="89"/>
    </row>
    <row r="102" spans="2:14" s="230" customFormat="1" ht="12.95">
      <c r="B102" s="231"/>
      <c r="C102" s="245" t="s">
        <v>128</v>
      </c>
      <c r="D102" s="245"/>
      <c r="E102" s="245"/>
      <c r="F102" s="245"/>
      <c r="G102" s="245"/>
      <c r="H102" s="246"/>
      <c r="I102" s="247"/>
      <c r="J102" s="247"/>
      <c r="K102" s="247"/>
      <c r="L102" s="247"/>
      <c r="M102" s="247"/>
      <c r="N102" s="232"/>
    </row>
    <row r="103" spans="2:14" ht="12.95">
      <c r="B103" s="10"/>
      <c r="C103" s="312" t="s">
        <v>97</v>
      </c>
      <c r="D103" s="312"/>
      <c r="E103" s="312"/>
      <c r="F103" s="312"/>
      <c r="G103" s="312"/>
      <c r="H103" s="4" t="s">
        <v>104</v>
      </c>
      <c r="I103" s="30">
        <f>I48</f>
        <v>0</v>
      </c>
      <c r="J103" s="30">
        <f>J48</f>
        <v>0</v>
      </c>
      <c r="K103" s="30">
        <f>K48</f>
        <v>0</v>
      </c>
      <c r="L103" s="30">
        <f>L48</f>
        <v>0</v>
      </c>
      <c r="M103" s="30">
        <f>M48</f>
        <v>0</v>
      </c>
      <c r="N103" s="89"/>
    </row>
    <row r="104" spans="2:14" ht="12.95">
      <c r="B104" s="10"/>
      <c r="C104" s="311" t="s">
        <v>99</v>
      </c>
      <c r="D104" s="311"/>
      <c r="E104" s="311"/>
      <c r="F104" s="311"/>
      <c r="G104" s="311"/>
      <c r="H104" s="9" t="s">
        <v>104</v>
      </c>
      <c r="I104" s="34">
        <f>I49*-1</f>
        <v>0</v>
      </c>
      <c r="J104" s="34">
        <f t="shared" ref="J104:K104" si="28">J49*-1</f>
        <v>0</v>
      </c>
      <c r="K104" s="34">
        <f t="shared" si="28"/>
        <v>0</v>
      </c>
      <c r="L104" s="34">
        <f>L49*-1</f>
        <v>0</v>
      </c>
      <c r="M104" s="34">
        <f>M49*-1</f>
        <v>0</v>
      </c>
      <c r="N104" s="89"/>
    </row>
    <row r="105" spans="2:14" ht="12.75" customHeight="1">
      <c r="B105" s="10"/>
      <c r="C105" s="303" t="s">
        <v>129</v>
      </c>
      <c r="D105" s="303"/>
      <c r="E105" s="303"/>
      <c r="F105" s="303"/>
      <c r="G105" s="303"/>
      <c r="H105" s="236" t="s">
        <v>104</v>
      </c>
      <c r="I105" s="237">
        <f>SUM(I103:I104)</f>
        <v>0</v>
      </c>
      <c r="J105" s="237">
        <f t="shared" ref="J105:M105" si="29">SUM(J103:J104)</f>
        <v>0</v>
      </c>
      <c r="K105" s="237">
        <f t="shared" si="29"/>
        <v>0</v>
      </c>
      <c r="L105" s="237">
        <f t="shared" ref="L105" si="30">SUM(L103:L104)</f>
        <v>0</v>
      </c>
      <c r="M105" s="237">
        <f t="shared" si="29"/>
        <v>0</v>
      </c>
      <c r="N105" s="89"/>
    </row>
    <row r="106" spans="2:14" ht="12.75" customHeight="1">
      <c r="B106" s="10"/>
      <c r="C106" s="304" t="s">
        <v>130</v>
      </c>
      <c r="D106" s="304"/>
      <c r="E106" s="304"/>
      <c r="F106" s="304"/>
      <c r="G106" s="304"/>
      <c r="H106" s="248" t="s">
        <v>104</v>
      </c>
      <c r="I106" s="249">
        <f>I105/(1+$H$17)^$H$16*$H$15</f>
        <v>0</v>
      </c>
      <c r="J106" s="249">
        <f t="shared" ref="J106:M106" si="31">J105/(1+$H$17)^$H$16*$H$15</f>
        <v>0</v>
      </c>
      <c r="K106" s="249">
        <f t="shared" si="31"/>
        <v>0</v>
      </c>
      <c r="L106" s="249">
        <f t="shared" si="31"/>
        <v>0</v>
      </c>
      <c r="M106" s="249">
        <f t="shared" si="31"/>
        <v>0</v>
      </c>
      <c r="N106" s="89"/>
    </row>
    <row r="107" spans="2:14" ht="12.75" customHeight="1">
      <c r="B107" s="10"/>
      <c r="C107" s="228"/>
      <c r="D107" s="228"/>
      <c r="E107" s="228"/>
      <c r="F107" s="228"/>
      <c r="G107" s="228"/>
      <c r="H107" s="40"/>
      <c r="I107" s="41"/>
      <c r="J107" s="41"/>
      <c r="K107" s="41"/>
      <c r="L107" s="41"/>
      <c r="M107" s="41"/>
      <c r="N107" s="89"/>
    </row>
    <row r="108" spans="2:14" ht="12.95">
      <c r="B108" s="5"/>
      <c r="C108" s="305" t="s">
        <v>131</v>
      </c>
      <c r="D108" s="305"/>
      <c r="E108" s="305"/>
      <c r="F108" s="305"/>
      <c r="G108" s="305"/>
      <c r="H108" s="5"/>
      <c r="I108" s="20">
        <f>SUM(I100,I106)</f>
        <v>0</v>
      </c>
      <c r="J108" s="20">
        <f t="shared" ref="J108:M108" si="32">SUM(J100,J106)</f>
        <v>0</v>
      </c>
      <c r="K108" s="20">
        <f t="shared" si="32"/>
        <v>0</v>
      </c>
      <c r="L108" s="20">
        <f t="shared" ref="L108" si="33">SUM(L100,L106)</f>
        <v>0</v>
      </c>
      <c r="M108" s="20">
        <f t="shared" si="32"/>
        <v>0</v>
      </c>
      <c r="N108" s="20"/>
    </row>
    <row r="109" spans="2:14" ht="29.25" customHeight="1">
      <c r="B109" s="90"/>
      <c r="C109" s="42" t="s">
        <v>132</v>
      </c>
      <c r="D109" s="42"/>
      <c r="E109" s="42"/>
      <c r="F109" s="42"/>
      <c r="G109" s="42"/>
      <c r="H109" s="42" t="s">
        <v>104</v>
      </c>
      <c r="I109" s="43" t="str">
        <f>IF(I70+I89+I108&gt;0,I70+I89+I108,"")</f>
        <v/>
      </c>
      <c r="J109" s="43" t="str">
        <f>IF(J70+J89+J108&gt;0,J70+J89+J108,"")</f>
        <v/>
      </c>
      <c r="K109" s="43" t="str">
        <f>IF(K70+K89+K108&gt;0,K70+K89+K108,"")</f>
        <v/>
      </c>
      <c r="L109" s="43" t="str">
        <f>IF(L70+L89+L108&gt;0,L70+L89+L108,"")</f>
        <v/>
      </c>
      <c r="M109" s="43" t="str">
        <f>IF(M70+M89+M108&gt;0,M70+M89+M108,"")</f>
        <v/>
      </c>
      <c r="N109" s="43"/>
    </row>
    <row r="110" spans="2:14">
      <c r="C110" s="91"/>
      <c r="D110" s="91"/>
      <c r="E110" s="92"/>
      <c r="F110" s="92"/>
      <c r="G110" s="92"/>
      <c r="H110" s="92"/>
      <c r="I110" s="91"/>
      <c r="J110" s="93"/>
      <c r="K110" s="94"/>
    </row>
    <row r="111" spans="2:14">
      <c r="F111" s="96"/>
      <c r="G111" s="96"/>
      <c r="H111" s="96"/>
      <c r="I111" s="97"/>
      <c r="J111" s="93"/>
      <c r="K111" s="94"/>
    </row>
  </sheetData>
  <sheetProtection algorithmName="SHA-512" hashValue="vfRovM44hrKYwM1HoITzlp/AS6ZaXWtKpW34VxrsWOLas8Eo77RsagF+1aPR/pyHVwnV+dMSiMyolmDMNwOS2Q==" saltValue="kUa6YoH45xS/fUjWNa3/vg==" spinCount="100000" sheet="1" objects="1" scenarios="1"/>
  <mergeCells count="65">
    <mergeCell ref="C6:D6"/>
    <mergeCell ref="E6:G6"/>
    <mergeCell ref="H6:I6"/>
    <mergeCell ref="C31:G31"/>
    <mergeCell ref="C8:H8"/>
    <mergeCell ref="C14:H14"/>
    <mergeCell ref="C11:E11"/>
    <mergeCell ref="F11:I11"/>
    <mergeCell ref="C12:E12"/>
    <mergeCell ref="F12:I12"/>
    <mergeCell ref="C13:E13"/>
    <mergeCell ref="F13:I13"/>
    <mergeCell ref="C16:G16"/>
    <mergeCell ref="D18:F18"/>
    <mergeCell ref="C34:H34"/>
    <mergeCell ref="C9:H9"/>
    <mergeCell ref="C17:G17"/>
    <mergeCell ref="C42:G42"/>
    <mergeCell ref="C38:G38"/>
    <mergeCell ref="C28:G28"/>
    <mergeCell ref="C29:G29"/>
    <mergeCell ref="C30:G30"/>
    <mergeCell ref="C35:H35"/>
    <mergeCell ref="C39:H39"/>
    <mergeCell ref="C37:G37"/>
    <mergeCell ref="C36:G36"/>
    <mergeCell ref="C40:D40"/>
    <mergeCell ref="E40:G40"/>
    <mergeCell ref="C41:G41"/>
    <mergeCell ref="C64:G64"/>
    <mergeCell ref="C63:G63"/>
    <mergeCell ref="C62:G62"/>
    <mergeCell ref="C44:H44"/>
    <mergeCell ref="C45:G45"/>
    <mergeCell ref="C46:G46"/>
    <mergeCell ref="C47:G47"/>
    <mergeCell ref="C48:G48"/>
    <mergeCell ref="C49:G49"/>
    <mergeCell ref="C51:D51"/>
    <mergeCell ref="C59:G59"/>
    <mergeCell ref="C43:G43"/>
    <mergeCell ref="C54:G54"/>
    <mergeCell ref="C57:G57"/>
    <mergeCell ref="C55:G55"/>
    <mergeCell ref="C91:G91"/>
    <mergeCell ref="C60:G60"/>
    <mergeCell ref="C81:G81"/>
    <mergeCell ref="C87:G87"/>
    <mergeCell ref="C89:G89"/>
    <mergeCell ref="C56:G56"/>
    <mergeCell ref="C68:G68"/>
    <mergeCell ref="C53:G53"/>
    <mergeCell ref="C79:G79"/>
    <mergeCell ref="C77:G77"/>
    <mergeCell ref="C72:G72"/>
    <mergeCell ref="C71:G71"/>
    <mergeCell ref="C105:G105"/>
    <mergeCell ref="C106:G106"/>
    <mergeCell ref="C108:G108"/>
    <mergeCell ref="C70:G70"/>
    <mergeCell ref="C76:G76"/>
    <mergeCell ref="C75:G75"/>
    <mergeCell ref="C74:G74"/>
    <mergeCell ref="C104:G104"/>
    <mergeCell ref="C103:G103"/>
  </mergeCells>
  <phoneticPr fontId="86" type="noConversion"/>
  <dataValidations disablePrompts="1" count="2">
    <dataValidation allowBlank="1" showInputMessage="1" showErrorMessage="1" prompt="Markera cell till vänster för att välja pris i dropdown-menyn" sqref="G18" xr:uid="{00000000-0002-0000-0100-000000000000}"/>
    <dataValidation type="list" allowBlank="1" showInputMessage="1" showErrorMessage="1" sqref="D18:F18" xr:uid="{00000000-0002-0000-0100-000001000000}">
      <formula1>$C$19:$C$27</formula1>
    </dataValidation>
  </dataValidations>
  <pageMargins left="0.75" right="0.75" top="1" bottom="1" header="0.5" footer="0.5"/>
  <pageSetup paperSize="9" scale="35" orientation="portrait" horizontalDpi="1200" verticalDpi="12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tabColor rgb="FF6B2879"/>
  </sheetPr>
  <dimension ref="A1:S44"/>
  <sheetViews>
    <sheetView zoomScale="90" zoomScaleNormal="90" workbookViewId="0">
      <selection activeCell="I18" sqref="I18:K18"/>
    </sheetView>
  </sheetViews>
  <sheetFormatPr defaultColWidth="9.140625" defaultRowHeight="12.95"/>
  <cols>
    <col min="1" max="7" width="8.28515625" style="147" customWidth="1"/>
    <col min="8" max="20" width="31" style="147" customWidth="1"/>
    <col min="21" max="39" width="8.28515625" style="147" customWidth="1"/>
    <col min="40" max="16384" width="9.140625" style="147"/>
  </cols>
  <sheetData>
    <row r="1" spans="1:19">
      <c r="A1" s="267" t="s">
        <v>0</v>
      </c>
    </row>
    <row r="2" spans="1:19" ht="33.6">
      <c r="G2" s="1" t="str">
        <f>'1. Introduktion'!G2</f>
        <v xml:space="preserve">Generell LCC-kalkyl för upphandling </v>
      </c>
    </row>
    <row r="3" spans="1:19">
      <c r="G3" s="147" t="str">
        <f>'1. Introduktion'!G3</f>
        <v>Version 3.0</v>
      </c>
    </row>
    <row r="4" spans="1:19">
      <c r="G4" s="147" t="str">
        <f>'1. Introduktion'!G4</f>
        <v>Datum: 2024-12-04</v>
      </c>
    </row>
    <row r="6" spans="1:19" s="31" customFormat="1" ht="41.25" customHeight="1">
      <c r="B6" s="295"/>
      <c r="C6" s="295"/>
      <c r="D6" s="295"/>
      <c r="E6" s="295"/>
      <c r="F6" s="295"/>
      <c r="G6" s="295"/>
      <c r="H6" s="295"/>
      <c r="I6" s="57"/>
      <c r="J6" s="26"/>
      <c r="K6" s="26"/>
      <c r="P6" s="400"/>
      <c r="Q6" s="400"/>
      <c r="R6" s="400"/>
      <c r="S6" s="400"/>
    </row>
    <row r="9" spans="1:19" ht="23.45">
      <c r="B9" s="183" t="s">
        <v>133</v>
      </c>
      <c r="C9" s="183"/>
      <c r="D9" s="183"/>
    </row>
    <row r="10" spans="1:19" ht="12.75" customHeight="1">
      <c r="B10" s="352" t="s">
        <v>134</v>
      </c>
      <c r="C10" s="352"/>
      <c r="D10" s="352"/>
      <c r="E10" s="353"/>
      <c r="F10" s="151"/>
      <c r="G10" s="136"/>
      <c r="H10" s="136"/>
      <c r="I10" s="136"/>
      <c r="J10" s="136"/>
      <c r="K10" s="136"/>
    </row>
    <row r="11" spans="1:19">
      <c r="B11" s="352"/>
      <c r="C11" s="352"/>
      <c r="D11" s="352"/>
      <c r="E11" s="353"/>
      <c r="F11" s="151"/>
      <c r="G11" s="134" t="s">
        <v>135</v>
      </c>
      <c r="H11" s="135" t="s">
        <v>136</v>
      </c>
      <c r="I11" s="135" t="s">
        <v>137</v>
      </c>
      <c r="J11" s="136"/>
      <c r="K11" s="136"/>
    </row>
    <row r="12" spans="1:19" ht="14.45">
      <c r="B12" s="352"/>
      <c r="C12" s="352"/>
      <c r="D12" s="352"/>
      <c r="E12" s="353"/>
      <c r="F12" s="151"/>
      <c r="G12" s="350" t="s">
        <v>138</v>
      </c>
      <c r="H12" s="350"/>
      <c r="I12" s="350"/>
      <c r="J12" s="350"/>
      <c r="K12" s="350"/>
    </row>
    <row r="13" spans="1:19" ht="7.5" customHeight="1">
      <c r="F13" s="151"/>
      <c r="G13" s="137"/>
      <c r="H13" s="137"/>
      <c r="I13" s="137"/>
      <c r="J13" s="137"/>
      <c r="K13" s="137"/>
    </row>
    <row r="14" spans="1:19">
      <c r="F14" s="151"/>
      <c r="G14" s="138" t="s">
        <v>27</v>
      </c>
      <c r="H14" s="139" t="s">
        <v>28</v>
      </c>
      <c r="I14" s="349" t="s">
        <v>139</v>
      </c>
      <c r="J14" s="349"/>
      <c r="K14" s="349"/>
    </row>
    <row r="15" spans="1:19" ht="47.25" customHeight="1">
      <c r="B15" s="180"/>
      <c r="F15" s="151"/>
      <c r="G15" s="142" t="s">
        <v>30</v>
      </c>
      <c r="H15" s="139" t="s">
        <v>31</v>
      </c>
      <c r="I15" s="349" t="s">
        <v>140</v>
      </c>
      <c r="J15" s="349"/>
      <c r="K15" s="349"/>
    </row>
    <row r="16" spans="1:19" ht="170.45" customHeight="1">
      <c r="F16" s="151"/>
      <c r="G16" s="142" t="s">
        <v>33</v>
      </c>
      <c r="H16" s="139" t="s">
        <v>34</v>
      </c>
      <c r="I16" s="348" t="s">
        <v>141</v>
      </c>
      <c r="J16" s="348"/>
      <c r="K16" s="348"/>
    </row>
    <row r="17" spans="2:11" ht="42.6" customHeight="1">
      <c r="F17" s="151"/>
      <c r="G17" s="142" t="s">
        <v>35</v>
      </c>
      <c r="H17" s="139" t="s">
        <v>142</v>
      </c>
      <c r="I17" s="349" t="s">
        <v>143</v>
      </c>
      <c r="J17" s="349"/>
      <c r="K17" s="349"/>
    </row>
    <row r="18" spans="2:11" ht="16.5" customHeight="1">
      <c r="F18" s="151"/>
      <c r="G18" s="142" t="s">
        <v>59</v>
      </c>
      <c r="H18" s="139" t="s">
        <v>144</v>
      </c>
      <c r="I18" s="349" t="s">
        <v>145</v>
      </c>
      <c r="J18" s="351"/>
      <c r="K18" s="351"/>
    </row>
    <row r="19" spans="2:11" ht="42.6" customHeight="1">
      <c r="F19" s="151"/>
      <c r="G19" s="142" t="s">
        <v>61</v>
      </c>
      <c r="H19" s="139" t="s">
        <v>146</v>
      </c>
      <c r="I19" s="349" t="s">
        <v>147</v>
      </c>
      <c r="J19" s="351"/>
      <c r="K19" s="351"/>
    </row>
    <row r="20" spans="2:11" ht="33.75" customHeight="1">
      <c r="F20" s="151"/>
      <c r="G20" s="142" t="s">
        <v>63</v>
      </c>
      <c r="H20" s="139" t="s">
        <v>64</v>
      </c>
      <c r="I20" s="349" t="s">
        <v>148</v>
      </c>
      <c r="J20" s="349"/>
      <c r="K20" s="349"/>
    </row>
    <row r="21" spans="2:11" ht="14.45">
      <c r="B21" s="181"/>
      <c r="F21" s="151"/>
      <c r="G21" s="356" t="s">
        <v>149</v>
      </c>
      <c r="H21" s="356"/>
      <c r="I21" s="356"/>
      <c r="J21" s="356"/>
      <c r="K21" s="356"/>
    </row>
    <row r="22" spans="2:11" ht="9" customHeight="1">
      <c r="B22" s="155"/>
      <c r="F22" s="151"/>
      <c r="G22" s="140"/>
      <c r="H22" s="140"/>
      <c r="I22" s="140"/>
      <c r="J22" s="140"/>
      <c r="K22" s="140"/>
    </row>
    <row r="23" spans="2:11" ht="14.25" customHeight="1">
      <c r="B23" s="155"/>
      <c r="F23" s="151"/>
      <c r="G23" s="141"/>
      <c r="H23" s="139" t="s">
        <v>26</v>
      </c>
      <c r="I23" s="349" t="s">
        <v>150</v>
      </c>
      <c r="J23" s="349"/>
      <c r="K23" s="349"/>
    </row>
    <row r="24" spans="2:11" ht="14.45">
      <c r="F24" s="151"/>
      <c r="G24" s="401" t="s">
        <v>112</v>
      </c>
      <c r="H24" s="402"/>
      <c r="I24" s="402"/>
      <c r="J24" s="136"/>
      <c r="K24" s="136"/>
    </row>
    <row r="25" spans="2:11">
      <c r="B25" s="153"/>
      <c r="F25" s="151"/>
      <c r="G25" s="138" t="s">
        <v>73</v>
      </c>
      <c r="H25" s="139" t="s">
        <v>74</v>
      </c>
      <c r="I25" s="349" t="s">
        <v>151</v>
      </c>
      <c r="J25" s="349"/>
      <c r="K25" s="349"/>
    </row>
    <row r="26" spans="2:11" ht="26.1">
      <c r="F26" s="151"/>
      <c r="G26" s="138" t="s">
        <v>76</v>
      </c>
      <c r="H26" s="139" t="s">
        <v>77</v>
      </c>
      <c r="I26" s="348" t="s">
        <v>152</v>
      </c>
      <c r="J26" s="348"/>
      <c r="K26" s="348"/>
    </row>
    <row r="27" spans="2:11" ht="40.5" customHeight="1">
      <c r="F27" s="151"/>
      <c r="G27" s="142" t="s">
        <v>78</v>
      </c>
      <c r="H27" s="139" t="s">
        <v>79</v>
      </c>
      <c r="I27" s="357" t="s">
        <v>153</v>
      </c>
      <c r="J27" s="357"/>
      <c r="K27" s="357"/>
    </row>
    <row r="28" spans="2:11" ht="14.45">
      <c r="B28" s="182"/>
      <c r="F28" s="151"/>
      <c r="G28" s="148" t="s">
        <v>154</v>
      </c>
      <c r="H28" s="143"/>
      <c r="I28" s="143"/>
      <c r="J28" s="143"/>
      <c r="K28" s="143"/>
    </row>
    <row r="29" spans="2:11" ht="26.25" customHeight="1">
      <c r="B29" s="155"/>
      <c r="F29" s="151"/>
      <c r="G29" s="142" t="s">
        <v>81</v>
      </c>
      <c r="H29" s="139" t="s">
        <v>155</v>
      </c>
      <c r="I29" s="348" t="s">
        <v>156</v>
      </c>
      <c r="J29" s="348"/>
      <c r="K29" s="348"/>
    </row>
    <row r="30" spans="2:11" ht="51" customHeight="1">
      <c r="F30" s="151"/>
      <c r="G30" s="142" t="s">
        <v>83</v>
      </c>
      <c r="H30" s="139" t="s">
        <v>84</v>
      </c>
      <c r="I30" s="348" t="s">
        <v>157</v>
      </c>
      <c r="J30" s="348"/>
      <c r="K30" s="348"/>
    </row>
    <row r="31" spans="2:11" ht="55.5" customHeight="1">
      <c r="F31" s="151"/>
      <c r="G31" s="144" t="s">
        <v>85</v>
      </c>
      <c r="H31" s="145" t="s">
        <v>158</v>
      </c>
      <c r="I31" s="358" t="s">
        <v>159</v>
      </c>
      <c r="J31" s="358"/>
      <c r="K31" s="358"/>
    </row>
    <row r="32" spans="2:11" ht="43.5" customHeight="1">
      <c r="F32" s="151"/>
      <c r="G32" s="142" t="s">
        <v>87</v>
      </c>
      <c r="H32" s="139" t="s">
        <v>88</v>
      </c>
      <c r="I32" s="348" t="s">
        <v>160</v>
      </c>
      <c r="J32" s="348"/>
      <c r="K32" s="348"/>
    </row>
    <row r="33" spans="6:11" ht="14.45">
      <c r="F33" s="151"/>
      <c r="G33" s="354" t="s">
        <v>124</v>
      </c>
      <c r="H33" s="403"/>
      <c r="I33" s="403"/>
      <c r="J33" s="143"/>
      <c r="K33" s="143"/>
    </row>
    <row r="34" spans="6:11" ht="36.6" customHeight="1">
      <c r="F34" s="151"/>
      <c r="G34" s="146" t="s">
        <v>90</v>
      </c>
      <c r="H34" s="145" t="s">
        <v>91</v>
      </c>
      <c r="I34" s="359" t="s">
        <v>161</v>
      </c>
      <c r="J34" s="359"/>
      <c r="K34" s="359"/>
    </row>
    <row r="35" spans="6:11" ht="21.6" customHeight="1">
      <c r="F35" s="151"/>
      <c r="G35" s="146" t="s">
        <v>92</v>
      </c>
      <c r="H35" s="139" t="s">
        <v>93</v>
      </c>
      <c r="I35" s="348" t="s">
        <v>162</v>
      </c>
      <c r="J35" s="348"/>
      <c r="K35" s="348"/>
    </row>
    <row r="36" spans="6:11" ht="21.6" customHeight="1">
      <c r="F36" s="151"/>
      <c r="G36" s="146" t="s">
        <v>94</v>
      </c>
      <c r="H36" s="139" t="s">
        <v>95</v>
      </c>
      <c r="I36" s="348" t="s">
        <v>163</v>
      </c>
      <c r="J36" s="348"/>
      <c r="K36" s="348"/>
    </row>
    <row r="37" spans="6:11" ht="21.6" customHeight="1">
      <c r="F37" s="151"/>
      <c r="G37" s="146" t="s">
        <v>96</v>
      </c>
      <c r="H37" s="139" t="s">
        <v>97</v>
      </c>
      <c r="I37" s="348" t="s">
        <v>164</v>
      </c>
      <c r="J37" s="348"/>
      <c r="K37" s="348"/>
    </row>
    <row r="38" spans="6:11" ht="27.6" customHeight="1">
      <c r="F38" s="151"/>
      <c r="G38" s="146" t="s">
        <v>98</v>
      </c>
      <c r="H38" s="139" t="s">
        <v>99</v>
      </c>
      <c r="I38" s="348" t="s">
        <v>165</v>
      </c>
      <c r="J38" s="348"/>
      <c r="K38" s="348"/>
    </row>
    <row r="39" spans="6:11" ht="14.45">
      <c r="F39" s="151"/>
      <c r="G39" s="355" t="s">
        <v>166</v>
      </c>
      <c r="H39" s="402"/>
      <c r="I39" s="402"/>
      <c r="J39" s="136"/>
      <c r="K39" s="136"/>
    </row>
    <row r="40" spans="6:11" ht="18" customHeight="1">
      <c r="F40" s="151"/>
      <c r="G40" s="142" t="s">
        <v>102</v>
      </c>
      <c r="H40" s="139" t="s">
        <v>167</v>
      </c>
      <c r="I40" s="348" t="s">
        <v>168</v>
      </c>
      <c r="J40" s="348"/>
      <c r="K40" s="348"/>
    </row>
    <row r="41" spans="6:11" ht="18" customHeight="1">
      <c r="F41" s="151"/>
      <c r="G41" s="142" t="s">
        <v>105</v>
      </c>
      <c r="H41" s="139" t="s">
        <v>106</v>
      </c>
      <c r="I41" s="348" t="s">
        <v>169</v>
      </c>
      <c r="J41" s="348"/>
      <c r="K41" s="348"/>
    </row>
    <row r="42" spans="6:11" ht="18" customHeight="1">
      <c r="F42" s="151"/>
      <c r="G42" s="142" t="s">
        <v>108</v>
      </c>
      <c r="H42" s="139" t="s">
        <v>109</v>
      </c>
      <c r="I42" s="348" t="s">
        <v>170</v>
      </c>
      <c r="J42" s="348"/>
      <c r="K42" s="348"/>
    </row>
    <row r="43" spans="6:11">
      <c r="F43" s="151"/>
    </row>
    <row r="44" spans="6:11">
      <c r="F44" s="151"/>
    </row>
  </sheetData>
  <sheetProtection algorithmName="SHA-512" hashValue="lYK9Notd7Kwk+AeTMgACZc/AKqaro4Cr4uxQqjeGYNgW0T2cDoal1d7W75wXoGl9C7AamcQolM3jDj9BxuZgGA==" saltValue="kzua+4J9VasTNaz9Ko6TIg==" spinCount="100000" sheet="1" objects="1" scenarios="1"/>
  <mergeCells count="33">
    <mergeCell ref="I41:K41"/>
    <mergeCell ref="I42:K42"/>
    <mergeCell ref="I35:K35"/>
    <mergeCell ref="I36:K36"/>
    <mergeCell ref="I37:K37"/>
    <mergeCell ref="I38:K38"/>
    <mergeCell ref="I40:K40"/>
    <mergeCell ref="G33:I33"/>
    <mergeCell ref="G39:I39"/>
    <mergeCell ref="G21:K21"/>
    <mergeCell ref="I23:K23"/>
    <mergeCell ref="I25:K25"/>
    <mergeCell ref="I26:K26"/>
    <mergeCell ref="I27:K27"/>
    <mergeCell ref="I29:K29"/>
    <mergeCell ref="I30:K30"/>
    <mergeCell ref="I31:K31"/>
    <mergeCell ref="I32:K32"/>
    <mergeCell ref="I34:K34"/>
    <mergeCell ref="P6:S6"/>
    <mergeCell ref="B6:C6"/>
    <mergeCell ref="D6:F6"/>
    <mergeCell ref="G6:H6"/>
    <mergeCell ref="G24:I24"/>
    <mergeCell ref="I16:K16"/>
    <mergeCell ref="I17:K17"/>
    <mergeCell ref="I20:K20"/>
    <mergeCell ref="I14:K14"/>
    <mergeCell ref="G12:K12"/>
    <mergeCell ref="I15:K15"/>
    <mergeCell ref="I18:K18"/>
    <mergeCell ref="I19:K19"/>
    <mergeCell ref="B10:E12"/>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rgb="FF6B2879"/>
  </sheetPr>
  <dimension ref="A1:V79"/>
  <sheetViews>
    <sheetView zoomScale="90" zoomScaleNormal="90" zoomScaleSheetLayoutView="85" workbookViewId="0"/>
  </sheetViews>
  <sheetFormatPr defaultColWidth="9.140625" defaultRowHeight="12.6"/>
  <cols>
    <col min="1" max="4" width="8.28515625" style="101" customWidth="1"/>
    <col min="5" max="5" width="8.85546875" style="101" customWidth="1"/>
    <col min="6" max="7" width="8.28515625" style="101" customWidth="1"/>
    <col min="8" max="8" width="10.5703125" style="101" customWidth="1"/>
    <col min="9" max="22" width="8.28515625" style="101" customWidth="1"/>
    <col min="23" max="16384" width="9.140625" style="101"/>
  </cols>
  <sheetData>
    <row r="1" spans="1:22" ht="12.95">
      <c r="A1" s="267" t="s">
        <v>0</v>
      </c>
    </row>
    <row r="2" spans="1:22" ht="33.6">
      <c r="G2" s="1" t="str">
        <f>'1. Introduktion'!G2</f>
        <v xml:space="preserve">Generell LCC-kalkyl för upphandling </v>
      </c>
    </row>
    <row r="3" spans="1:22" ht="12.95">
      <c r="G3" s="147" t="str">
        <f>'1. Introduktion'!G3</f>
        <v>Version 3.0</v>
      </c>
    </row>
    <row r="4" spans="1:22" ht="12.95">
      <c r="G4" s="147" t="str">
        <f>'1. Introduktion'!G4</f>
        <v>Datum: 2024-12-04</v>
      </c>
      <c r="I4" s="2"/>
    </row>
    <row r="6" spans="1:22" s="54" customFormat="1" ht="41.25" customHeight="1" thickBot="1">
      <c r="B6" s="295"/>
      <c r="C6" s="295"/>
      <c r="D6" s="295"/>
      <c r="E6" s="295"/>
      <c r="F6" s="295"/>
      <c r="G6" s="295"/>
      <c r="H6" s="295"/>
      <c r="I6" s="295"/>
      <c r="J6" s="295"/>
      <c r="K6" s="295"/>
      <c r="L6" s="295"/>
      <c r="M6" s="295"/>
      <c r="N6" s="295"/>
      <c r="O6" s="295"/>
      <c r="P6" s="295"/>
      <c r="Q6" s="295"/>
      <c r="R6" s="295"/>
      <c r="S6" s="295"/>
      <c r="T6" s="295"/>
      <c r="U6" s="295"/>
      <c r="V6" s="295"/>
    </row>
    <row r="7" spans="1:22">
      <c r="B7" s="102"/>
      <c r="C7" s="103"/>
      <c r="D7" s="103"/>
      <c r="E7" s="103"/>
      <c r="F7" s="103"/>
      <c r="G7" s="103"/>
      <c r="H7" s="103"/>
      <c r="I7" s="103"/>
      <c r="J7" s="103"/>
      <c r="K7" s="103"/>
      <c r="L7" s="103"/>
      <c r="M7" s="103"/>
      <c r="N7" s="103"/>
      <c r="O7" s="103"/>
      <c r="P7" s="103"/>
      <c r="Q7" s="103"/>
      <c r="R7" s="103"/>
      <c r="S7" s="103"/>
      <c r="T7" s="104"/>
    </row>
    <row r="8" spans="1:22">
      <c r="B8" s="105"/>
      <c r="T8" s="106"/>
    </row>
    <row r="9" spans="1:22" ht="21">
      <c r="B9" s="117" t="s">
        <v>171</v>
      </c>
      <c r="C9" s="118"/>
      <c r="D9" s="118"/>
      <c r="E9" s="118"/>
      <c r="F9" s="118"/>
      <c r="G9" s="118"/>
      <c r="H9" s="118"/>
      <c r="I9" s="118"/>
      <c r="J9" s="118"/>
      <c r="K9" s="118"/>
      <c r="L9" s="118"/>
      <c r="M9" s="118"/>
      <c r="N9" s="118"/>
      <c r="O9" s="118"/>
      <c r="P9" s="118"/>
      <c r="Q9" s="118"/>
      <c r="R9" s="118" t="s">
        <v>172</v>
      </c>
      <c r="S9" s="118"/>
      <c r="T9" s="119"/>
    </row>
    <row r="10" spans="1:22" ht="12.95">
      <c r="B10" s="360" t="s">
        <v>173</v>
      </c>
      <c r="C10" s="361"/>
      <c r="D10" s="362" t="str">
        <f>'2. LCC-kalkyl'!F11</f>
        <v>Projektnamn</v>
      </c>
      <c r="E10" s="362"/>
      <c r="F10" s="362"/>
      <c r="G10" s="362"/>
      <c r="H10" s="362"/>
      <c r="I10" s="362"/>
      <c r="J10" s="118"/>
      <c r="K10" s="118"/>
      <c r="L10" s="118"/>
      <c r="M10" s="118"/>
      <c r="N10" s="118"/>
      <c r="O10" s="118"/>
      <c r="P10" s="118"/>
      <c r="Q10" s="118"/>
      <c r="R10" s="118"/>
      <c r="S10" s="118"/>
      <c r="T10" s="119"/>
    </row>
    <row r="11" spans="1:22" ht="12.95">
      <c r="B11" s="360" t="s">
        <v>174</v>
      </c>
      <c r="C11" s="361"/>
      <c r="D11" s="362" t="str">
        <f>'2. LCC-kalkyl'!F12</f>
        <v>ÅÅÅÅ-MM-DD</v>
      </c>
      <c r="E11" s="362"/>
      <c r="F11" s="362"/>
      <c r="G11" s="362"/>
      <c r="H11" s="362"/>
      <c r="I11" s="362"/>
      <c r="J11" s="118"/>
      <c r="K11" s="118"/>
      <c r="L11" s="118"/>
      <c r="M11" s="118"/>
      <c r="N11" s="118"/>
      <c r="O11" s="118"/>
      <c r="P11" s="118"/>
      <c r="Q11" s="118"/>
      <c r="R11" s="118"/>
      <c r="S11" s="118"/>
      <c r="T11" s="119"/>
    </row>
    <row r="12" spans="1:22" ht="12.95">
      <c r="B12" s="360" t="s">
        <v>175</v>
      </c>
      <c r="C12" s="361"/>
      <c r="D12" s="362" t="str">
        <f>'2. LCC-kalkyl'!F13</f>
        <v>Namn</v>
      </c>
      <c r="E12" s="362"/>
      <c r="F12" s="362"/>
      <c r="G12" s="362"/>
      <c r="H12" s="362"/>
      <c r="I12" s="362"/>
      <c r="J12" s="118"/>
      <c r="K12" s="118"/>
      <c r="L12" s="118"/>
      <c r="M12" s="118"/>
      <c r="N12" s="118"/>
      <c r="O12" s="118"/>
      <c r="P12" s="118"/>
      <c r="Q12" s="118"/>
      <c r="R12" s="118"/>
      <c r="S12" s="118"/>
      <c r="T12" s="119"/>
    </row>
    <row r="13" spans="1:22" ht="14.25" customHeight="1">
      <c r="B13" s="120"/>
      <c r="C13" s="118"/>
      <c r="D13" s="118"/>
      <c r="E13" s="118"/>
      <c r="F13" s="118"/>
      <c r="G13" s="118"/>
      <c r="H13" s="121"/>
      <c r="I13" s="121"/>
      <c r="J13" s="118"/>
      <c r="K13" s="118"/>
      <c r="L13" s="118"/>
      <c r="M13" s="118"/>
      <c r="N13" s="118"/>
      <c r="O13" s="118"/>
      <c r="P13" s="118"/>
      <c r="Q13" s="118"/>
      <c r="R13" s="118"/>
      <c r="S13" s="118"/>
      <c r="T13" s="119"/>
    </row>
    <row r="14" spans="1:22" ht="15.6">
      <c r="B14" s="363" t="s">
        <v>176</v>
      </c>
      <c r="C14" s="364"/>
      <c r="D14" s="364"/>
      <c r="E14" s="122">
        <f>'2. LCC-kalkyl'!H16</f>
        <v>0</v>
      </c>
      <c r="F14" s="123" t="s">
        <v>32</v>
      </c>
      <c r="G14" s="118"/>
      <c r="H14" s="123" t="s">
        <v>34</v>
      </c>
      <c r="I14" s="124"/>
      <c r="J14" s="125">
        <f>'2. LCC-kalkyl'!H17</f>
        <v>0.05</v>
      </c>
      <c r="K14" s="118"/>
      <c r="L14" s="118"/>
      <c r="M14" s="118"/>
      <c r="N14" s="118"/>
      <c r="O14" s="118"/>
      <c r="P14" s="118"/>
      <c r="Q14" s="118"/>
      <c r="R14" s="118"/>
      <c r="S14" s="118"/>
      <c r="T14" s="119"/>
    </row>
    <row r="15" spans="1:22" ht="21">
      <c r="B15" s="117"/>
      <c r="C15" s="118"/>
      <c r="D15" s="118"/>
      <c r="E15" s="118"/>
      <c r="F15" s="121"/>
      <c r="G15" s="121"/>
      <c r="H15" s="121"/>
      <c r="I15" s="121"/>
      <c r="J15" s="118"/>
      <c r="K15" s="118"/>
      <c r="L15" s="118"/>
      <c r="M15" s="118"/>
      <c r="N15" s="118"/>
      <c r="O15" s="118"/>
      <c r="P15" s="118"/>
      <c r="Q15" s="118"/>
      <c r="R15" s="118"/>
      <c r="S15" s="118"/>
      <c r="T15" s="119"/>
    </row>
    <row r="16" spans="1:22" ht="14.45">
      <c r="B16" s="132" t="s">
        <v>177</v>
      </c>
      <c r="C16" s="123"/>
      <c r="D16" s="123"/>
      <c r="E16" s="127"/>
      <c r="F16" s="365" t="str">
        <f>IF(ISNA(HLOOKUP(F17,'2. LCC-kalkyl'!$I$52:$XFD$109,2,FALSE)) = TRUE, "",HLOOKUP(F17,'2. LCC-kalkyl'!$I$52:$XFD$109,2,FALSE))</f>
        <v/>
      </c>
      <c r="G16" s="365"/>
      <c r="H16" s="365"/>
      <c r="I16" s="365" t="str">
        <f>IF(ISNA(HLOOKUP(I17,'2. LCC-kalkyl'!$I$52:$XFD$109,2,FALSE)) = TRUE, "",HLOOKUP(I17,'2. LCC-kalkyl'!$I$52:$XFD$109,2,FALSE))</f>
        <v/>
      </c>
      <c r="J16" s="365"/>
      <c r="K16" s="365"/>
      <c r="L16" s="365" t="str">
        <f>IF(ISNA(HLOOKUP(L17,'2. LCC-kalkyl'!$I$52:$XFD$109,2,FALSE)) = TRUE, "",HLOOKUP(L17,'2. LCC-kalkyl'!$I$52:$XFD$109,2,FALSE))</f>
        <v/>
      </c>
      <c r="M16" s="365"/>
      <c r="N16" s="365"/>
      <c r="O16" s="365" t="str">
        <f>IF(ISNA(HLOOKUP(O17,'2. LCC-kalkyl'!$I$52:$XFD$109,2,FALSE)) = TRUE, "",HLOOKUP(O17,'2. LCC-kalkyl'!$I$52:$XFD$109,2,FALSE))</f>
        <v/>
      </c>
      <c r="P16" s="365"/>
      <c r="Q16" s="365"/>
      <c r="R16" s="365" t="str">
        <f>IF(ISNA(HLOOKUP(R17,'2. LCC-kalkyl'!$I$52:$XFD$109,2,FALSE)) = TRUE, "",HLOOKUP(R17,'2. LCC-kalkyl'!$I$52:$XFD$109,2,FALSE))</f>
        <v/>
      </c>
      <c r="S16" s="365"/>
      <c r="T16" s="366"/>
      <c r="U16" s="107"/>
      <c r="V16" s="107"/>
    </row>
    <row r="17" spans="2:22" ht="14.25" customHeight="1">
      <c r="B17" s="128" t="s">
        <v>178</v>
      </c>
      <c r="C17" s="129"/>
      <c r="D17" s="129"/>
      <c r="E17" s="130"/>
      <c r="F17" s="367">
        <v>1</v>
      </c>
      <c r="G17" s="367"/>
      <c r="H17" s="367"/>
      <c r="I17" s="367">
        <v>2</v>
      </c>
      <c r="J17" s="367"/>
      <c r="K17" s="367"/>
      <c r="L17" s="367">
        <v>3</v>
      </c>
      <c r="M17" s="367"/>
      <c r="N17" s="367"/>
      <c r="O17" s="367">
        <v>4</v>
      </c>
      <c r="P17" s="367"/>
      <c r="Q17" s="367"/>
      <c r="R17" s="367">
        <v>5</v>
      </c>
      <c r="S17" s="367"/>
      <c r="T17" s="368"/>
      <c r="U17" s="108"/>
      <c r="V17" s="108"/>
    </row>
    <row r="18" spans="2:22" ht="14.25" customHeight="1">
      <c r="B18" s="126"/>
      <c r="C18" s="123"/>
      <c r="D18" s="123"/>
      <c r="E18" s="127"/>
      <c r="F18" s="369"/>
      <c r="G18" s="369"/>
      <c r="H18" s="369"/>
      <c r="I18" s="369"/>
      <c r="J18" s="369"/>
      <c r="K18" s="369"/>
      <c r="L18" s="369"/>
      <c r="M18" s="369"/>
      <c r="N18" s="369"/>
      <c r="O18" s="369"/>
      <c r="P18" s="369"/>
      <c r="Q18" s="369"/>
      <c r="R18" s="369"/>
      <c r="S18" s="369"/>
      <c r="T18" s="370"/>
      <c r="U18" s="109"/>
      <c r="V18" s="109"/>
    </row>
    <row r="19" spans="2:22" ht="14.25" customHeight="1">
      <c r="B19" s="126" t="s">
        <v>72</v>
      </c>
      <c r="C19" s="123"/>
      <c r="D19" s="123"/>
      <c r="E19" s="127"/>
      <c r="F19" s="371" t="str">
        <f>IF(ISNA(HLOOKUP(F17,'2. LCC-kalkyl'!$I$52:$XFD$109,19,FALSE)) = TRUE, "",HLOOKUP(F17,'2. LCC-kalkyl'!$I$52:$XFD$109,19,FALSE))</f>
        <v/>
      </c>
      <c r="G19" s="371"/>
      <c r="H19" s="371"/>
      <c r="I19" s="371" t="str">
        <f>IF(ISNA(HLOOKUP(I17,'2. LCC-kalkyl'!$I$52:$XFD$109,19,FALSE)) = TRUE, "",HLOOKUP(I17,'2. LCC-kalkyl'!$I$52:$XFD$109,19,FALSE))</f>
        <v/>
      </c>
      <c r="J19" s="371"/>
      <c r="K19" s="371"/>
      <c r="L19" s="371" t="str">
        <f>IF(ISNA(HLOOKUP(L17,'2. LCC-kalkyl'!$I$52:$XFD$109,19,FALSE)) = TRUE, "",HLOOKUP(L17,'2. LCC-kalkyl'!$I$52:$XFD$109,19,FALSE))</f>
        <v/>
      </c>
      <c r="M19" s="371"/>
      <c r="N19" s="371"/>
      <c r="O19" s="371" t="str">
        <f>IF(ISNA(HLOOKUP(O17,'2. LCC-kalkyl'!$I$52:$XFD$109,19,FALSE)) = TRUE, "",HLOOKUP(O17,'2. LCC-kalkyl'!$I$52:$XFD$109,19,FALSE))</f>
        <v/>
      </c>
      <c r="P19" s="371"/>
      <c r="Q19" s="371"/>
      <c r="R19" s="371" t="str">
        <f>IF(ISNA(HLOOKUP(R17,'2. LCC-kalkyl'!$I$52:$XFD$109,19,FALSE)) = TRUE, "",HLOOKUP(R17,'2. LCC-kalkyl'!$I$52:$XFD$109,19,FALSE))</f>
        <v/>
      </c>
      <c r="S19" s="371"/>
      <c r="T19" s="372"/>
      <c r="U19" s="110"/>
      <c r="V19" s="110"/>
    </row>
    <row r="20" spans="2:22" ht="14.25" customHeight="1">
      <c r="B20" s="126" t="s">
        <v>116</v>
      </c>
      <c r="C20" s="123"/>
      <c r="D20" s="123"/>
      <c r="E20" s="127"/>
      <c r="F20" s="371" t="str">
        <f>IF(ISNA(HLOOKUP(F17,'2. LCC-kalkyl'!$I$52:$XFD$109,28,FALSE)) = TRUE, "",HLOOKUP(F17,'2. LCC-kalkyl'!$I$52:$XFD$109,28,FALSE))</f>
        <v/>
      </c>
      <c r="G20" s="371"/>
      <c r="H20" s="371"/>
      <c r="I20" s="371" t="str">
        <f>IF(ISNA(HLOOKUP(I17,'2. LCC-kalkyl'!$I$52:$XFD$109,28,FALSE)) = TRUE, "",HLOOKUP(I17,'2. LCC-kalkyl'!$I$52:$XFD$109,28,FALSE))</f>
        <v/>
      </c>
      <c r="J20" s="371"/>
      <c r="K20" s="371"/>
      <c r="L20" s="371" t="str">
        <f>IF(ISNA(HLOOKUP(L17,'2. LCC-kalkyl'!$I$52:$XFD$109,28,FALSE)) = TRUE, "",HLOOKUP(L17,'2. LCC-kalkyl'!$I$52:$XFD$109,28,FALSE))</f>
        <v/>
      </c>
      <c r="M20" s="371"/>
      <c r="N20" s="371"/>
      <c r="O20" s="371" t="str">
        <f>IF(ISNA(HLOOKUP(O17,'2. LCC-kalkyl'!$I$52:$XFD$109,28,FALSE)) = TRUE, "",HLOOKUP(O17,'2. LCC-kalkyl'!$I$52:$XFD$109,28,FALSE))</f>
        <v/>
      </c>
      <c r="P20" s="371"/>
      <c r="Q20" s="371"/>
      <c r="R20" s="371" t="str">
        <f>IF(ISNA(HLOOKUP(R17,'2. LCC-kalkyl'!$I$52:$XFD$109,28,FALSE)) = TRUE, "",HLOOKUP(R17,'2. LCC-kalkyl'!$I$52:$XFD$109,28,FALSE))</f>
        <v/>
      </c>
      <c r="S20" s="371"/>
      <c r="T20" s="372"/>
      <c r="U20" s="110"/>
      <c r="V20" s="110"/>
    </row>
    <row r="21" spans="2:22" ht="14.25" customHeight="1">
      <c r="B21" s="126" t="s">
        <v>120</v>
      </c>
      <c r="C21" s="123"/>
      <c r="D21" s="123"/>
      <c r="E21" s="127"/>
      <c r="F21" s="371" t="str">
        <f>IF(ISNA(HLOOKUP(F17,'2. LCC-kalkyl'!$I$52:$XFD$109,36,FALSE)) = TRUE, "",HLOOKUP(F17,'2. LCC-kalkyl'!$I$52:$XFD$109,36,FALSE))</f>
        <v/>
      </c>
      <c r="G21" s="371"/>
      <c r="H21" s="371"/>
      <c r="I21" s="371" t="str">
        <f>IF(ISNA(HLOOKUP(I17,'2. LCC-kalkyl'!$I$52:$XFD$109,36,FALSE)) = TRUE, "",HLOOKUP(I17,'2. LCC-kalkyl'!$I$52:$XFD$109,36,FALSE))</f>
        <v/>
      </c>
      <c r="J21" s="371"/>
      <c r="K21" s="371"/>
      <c r="L21" s="371" t="str">
        <f>IF(ISNA(HLOOKUP(L17,'2. LCC-kalkyl'!$I$52:$XFD$109,36,FALSE)) = TRUE, "",HLOOKUP(L17,'2. LCC-kalkyl'!$I$52:$XFD$109,36,FALSE))</f>
        <v/>
      </c>
      <c r="M21" s="371"/>
      <c r="N21" s="371"/>
      <c r="O21" s="371" t="str">
        <f>IF(ISNA(HLOOKUP(O17,'2. LCC-kalkyl'!$I$52:$XFD$109,36,FALSE)) = TRUE, "",HLOOKUP(O17,'2. LCC-kalkyl'!$I$52:$XFD$109,36,FALSE))</f>
        <v/>
      </c>
      <c r="P21" s="371"/>
      <c r="Q21" s="371"/>
      <c r="R21" s="371" t="str">
        <f>IF(ISNA(HLOOKUP(R17,'2. LCC-kalkyl'!$I$52:$XFD$109,36,FALSE)) = TRUE, "",HLOOKUP(R17,'2. LCC-kalkyl'!$I$52:$XFD$109,36,FALSE))</f>
        <v/>
      </c>
      <c r="S21" s="371"/>
      <c r="T21" s="372"/>
      <c r="U21" s="110"/>
      <c r="V21" s="110"/>
    </row>
    <row r="22" spans="2:22" ht="14.25" customHeight="1">
      <c r="B22" s="128" t="s">
        <v>89</v>
      </c>
      <c r="C22" s="131"/>
      <c r="D22" s="131"/>
      <c r="E22" s="130"/>
      <c r="F22" s="374" t="str">
        <f>IF(ISNA(HLOOKUP(F17,'2. LCC-kalkyl'!$I$52:$XFD$109,57,FALSE)) = TRUE, "",HLOOKUP(F17,'2. LCC-kalkyl'!$I$52:$XFD$109,57,FALSE))</f>
        <v/>
      </c>
      <c r="G22" s="374"/>
      <c r="H22" s="374"/>
      <c r="I22" s="374" t="str">
        <f>IF(ISNA(HLOOKUP(I17,'2. LCC-kalkyl'!$I$52:$XFD$109,57,FALSE)) = TRUE, "",HLOOKUP(I17,'2. LCC-kalkyl'!$I$52:$XFD$109,57,FALSE))</f>
        <v/>
      </c>
      <c r="J22" s="374"/>
      <c r="K22" s="374"/>
      <c r="L22" s="374" t="str">
        <f>IF(ISNA(HLOOKUP(L17,'2. LCC-kalkyl'!$I$52:$XFD$109,57,FALSE)) = TRUE, "",HLOOKUP(L17,'2. LCC-kalkyl'!$I$52:$XFD$109,57,FALSE))</f>
        <v/>
      </c>
      <c r="M22" s="374"/>
      <c r="N22" s="374"/>
      <c r="O22" s="374" t="str">
        <f>IF(ISNA(HLOOKUP(O17,'2. LCC-kalkyl'!$I$52:$XFD$109,57,FALSE)) = TRUE, "",HLOOKUP(O17,'2. LCC-kalkyl'!$I$52:$XFD$109,57,FALSE))</f>
        <v/>
      </c>
      <c r="P22" s="374"/>
      <c r="Q22" s="374"/>
      <c r="R22" s="374" t="str">
        <f>IF(ISNA(HLOOKUP(R17,'2. LCC-kalkyl'!$I$52:$XFD$109,57,FALSE)) = TRUE, "",HLOOKUP(R17,'2. LCC-kalkyl'!$I$52:$XFD$109,57,FALSE))</f>
        <v/>
      </c>
      <c r="S22" s="374"/>
      <c r="T22" s="375"/>
      <c r="U22" s="111"/>
      <c r="V22" s="111"/>
    </row>
    <row r="23" spans="2:22" ht="14.45">
      <c r="B23" s="132" t="s">
        <v>179</v>
      </c>
      <c r="C23" s="123"/>
      <c r="D23" s="123"/>
      <c r="E23" s="127"/>
      <c r="F23" s="371" t="str">
        <f>IF(ISNA(HLOOKUP(F17,'2. LCC-kalkyl'!$I$52:$XFD$109,58,FALSE)) = TRUE, "",HLOOKUP(F17,'2. LCC-kalkyl'!$I$52:$XFD$109,58,FALSE))</f>
        <v/>
      </c>
      <c r="G23" s="371"/>
      <c r="H23" s="371"/>
      <c r="I23" s="371" t="str">
        <f>IF(ISNA(HLOOKUP(I17,'2. LCC-kalkyl'!$I$52:$XFD$109,58,FALSE)) = TRUE, "",HLOOKUP(I17,'2. LCC-kalkyl'!$I$52:$XFD$109,58,FALSE))</f>
        <v/>
      </c>
      <c r="J23" s="371"/>
      <c r="K23" s="371"/>
      <c r="L23" s="371" t="str">
        <f>IF(ISNA(HLOOKUP(L17,'2. LCC-kalkyl'!$I$52:$XFD$109,58,FALSE)) = TRUE, "",HLOOKUP(L17,'2. LCC-kalkyl'!$I$52:$XFD$109,58,FALSE))</f>
        <v/>
      </c>
      <c r="M23" s="371"/>
      <c r="N23" s="371"/>
      <c r="O23" s="371" t="str">
        <f>IF(ISNA(HLOOKUP(O17,'2. LCC-kalkyl'!$I$52:$XFD$109,58,FALSE)) = TRUE, "",HLOOKUP(O17,'2. LCC-kalkyl'!$I$52:$XFD$109,58,FALSE))</f>
        <v/>
      </c>
      <c r="P23" s="371"/>
      <c r="Q23" s="371"/>
      <c r="R23" s="371" t="str">
        <f>IF(ISNA(HLOOKUP(R17,'2. LCC-kalkyl'!$I$52:$XFD$109,58,FALSE)) = TRUE, "",HLOOKUP(R17,'2. LCC-kalkyl'!$I$52:$XFD$109,58,FALSE))</f>
        <v/>
      </c>
      <c r="S23" s="371"/>
      <c r="T23" s="372"/>
      <c r="U23" s="110"/>
      <c r="V23" s="110"/>
    </row>
    <row r="24" spans="2:22" ht="12.75" customHeight="1">
      <c r="B24" s="120"/>
      <c r="C24" s="118"/>
      <c r="D24" s="118"/>
      <c r="E24" s="127"/>
      <c r="F24" s="373"/>
      <c r="G24" s="365"/>
      <c r="H24" s="365"/>
      <c r="I24" s="127"/>
      <c r="J24" s="118"/>
      <c r="K24" s="118"/>
      <c r="L24" s="118"/>
      <c r="M24" s="118"/>
      <c r="N24" s="118"/>
      <c r="O24" s="118"/>
      <c r="P24" s="118"/>
      <c r="Q24" s="118"/>
      <c r="R24" s="118"/>
      <c r="S24" s="118"/>
      <c r="T24" s="119"/>
    </row>
    <row r="25" spans="2:22" ht="14.45">
      <c r="B25" s="132" t="s">
        <v>180</v>
      </c>
      <c r="C25" s="123"/>
      <c r="D25" s="123"/>
      <c r="E25" s="123"/>
      <c r="F25" s="365" t="str">
        <f>F16</f>
        <v/>
      </c>
      <c r="G25" s="365"/>
      <c r="H25" s="365"/>
      <c r="I25" s="365" t="str">
        <f t="shared" ref="I25" si="0">I16</f>
        <v/>
      </c>
      <c r="J25" s="365"/>
      <c r="K25" s="365"/>
      <c r="L25" s="365" t="str">
        <f t="shared" ref="L25" si="1">L16</f>
        <v/>
      </c>
      <c r="M25" s="365"/>
      <c r="N25" s="365"/>
      <c r="O25" s="365" t="str">
        <f t="shared" ref="O25" si="2">O16</f>
        <v/>
      </c>
      <c r="P25" s="365"/>
      <c r="Q25" s="365"/>
      <c r="R25" s="365" t="str">
        <f t="shared" ref="R25" si="3">R16</f>
        <v/>
      </c>
      <c r="S25" s="365"/>
      <c r="T25" s="366"/>
      <c r="U25" s="107"/>
      <c r="V25" s="107"/>
    </row>
    <row r="26" spans="2:22" ht="14.45">
      <c r="B26" s="126" t="s">
        <v>82</v>
      </c>
      <c r="C26" s="123"/>
      <c r="D26" s="123"/>
      <c r="E26" s="133" t="s">
        <v>181</v>
      </c>
      <c r="F26" s="371" t="e">
        <f>(IF(ISNA(HLOOKUP(F17,'2. LCC-kalkyl'!$I$52:$XFD$109,24,FALSE)) = TRUE, "",HLOOKUP(F17,'2. LCC-kalkyl'!$I$52:$XFD$109,24,FALSE)))*'2. LCC-kalkyl'!$H$15</f>
        <v>#VALUE!</v>
      </c>
      <c r="G26" s="371"/>
      <c r="H26" s="371"/>
      <c r="I26" s="371" t="e">
        <f>(IF(ISNA(HLOOKUP(I17,'2. LCC-kalkyl'!$I$52:$XFD$109,24,FALSE)) = TRUE, "",HLOOKUP(I17,'2. LCC-kalkyl'!$I$52:$XFD$109,24,FALSE)))*'2. LCC-kalkyl'!$H$15</f>
        <v>#VALUE!</v>
      </c>
      <c r="J26" s="371"/>
      <c r="K26" s="371"/>
      <c r="L26" s="371" t="e">
        <f>(IF(ISNA(HLOOKUP(L17,'2. LCC-kalkyl'!$I$52:$XFD$109,24,FALSE)) = TRUE, "",HLOOKUP(L17,'2. LCC-kalkyl'!$I$52:$XFD$109,24,FALSE)))*'2. LCC-kalkyl'!$H$15</f>
        <v>#VALUE!</v>
      </c>
      <c r="M26" s="371"/>
      <c r="N26" s="371"/>
      <c r="O26" s="371" t="e">
        <f>(IF(ISNA(HLOOKUP(O17,'2. LCC-kalkyl'!$I$52:$XFD$109,24,FALSE)) = TRUE, "",HLOOKUP(O17,'2. LCC-kalkyl'!$I$52:$XFD$109,24,FALSE)))*'2. LCC-kalkyl'!$H$15</f>
        <v>#VALUE!</v>
      </c>
      <c r="P26" s="371"/>
      <c r="Q26" s="371"/>
      <c r="R26" s="371" t="e">
        <f>(IF(ISNA(HLOOKUP(R17,'2. LCC-kalkyl'!$I$52:$XFD$109,24,FALSE)) = TRUE, "",HLOOKUP(R17,'2. LCC-kalkyl'!$I$52:$XFD$109,24,FALSE)))*'2. LCC-kalkyl'!$H$15</f>
        <v>#VALUE!</v>
      </c>
      <c r="S26" s="371"/>
      <c r="T26" s="372"/>
      <c r="U26" s="112"/>
      <c r="V26" s="112"/>
    </row>
    <row r="27" spans="2:22" ht="14.45">
      <c r="B27" s="126" t="s">
        <v>182</v>
      </c>
      <c r="C27" s="123"/>
      <c r="D27" s="123"/>
      <c r="E27" s="133" t="s">
        <v>183</v>
      </c>
      <c r="F27" s="371" t="str">
        <f>IF(ISNA(HLOOKUP(F17,'2. LCC-kalkyl'!$I$52:$XFD$109,5,FALSE)) = TRUE, "",HLOOKUP(F17,'2. LCC-kalkyl'!$I$52:$XFD$109,5,FALSE))</f>
        <v/>
      </c>
      <c r="G27" s="371"/>
      <c r="H27" s="371"/>
      <c r="I27" s="371" t="str">
        <f>IF(ISNA(HLOOKUP(I17,'2. LCC-kalkyl'!$I$52:$XFD$109,5,FALSE)) = TRUE, "",HLOOKUP(I17,'2. LCC-kalkyl'!$I$52:$XFD$109,5,FALSE))</f>
        <v/>
      </c>
      <c r="J27" s="371"/>
      <c r="K27" s="371"/>
      <c r="L27" s="371" t="str">
        <f>IF(ISNA(HLOOKUP(L17,'2. LCC-kalkyl'!$I$52:$XFD$109,5,FALSE)) = TRUE, "",HLOOKUP(L17,'2. LCC-kalkyl'!$I$52:$XFD$109,5,FALSE))</f>
        <v/>
      </c>
      <c r="M27" s="371"/>
      <c r="N27" s="371"/>
      <c r="O27" s="371" t="str">
        <f>IF(ISNA(HLOOKUP(O17,'2. LCC-kalkyl'!$I$52:$XFD$109,5,FALSE)) = TRUE, "",HLOOKUP(O17,'2. LCC-kalkyl'!$I$52:$XFD$109,5,FALSE))</f>
        <v/>
      </c>
      <c r="P27" s="371"/>
      <c r="Q27" s="371"/>
      <c r="R27" s="371" t="str">
        <f>IF(ISNA(HLOOKUP(R17,'2. LCC-kalkyl'!$I$52:$XFD$109,5,FALSE)) = TRUE, "",HLOOKUP(R17,'2. LCC-kalkyl'!$I$52:$XFD$109,5,FALSE))</f>
        <v/>
      </c>
      <c r="S27" s="371"/>
      <c r="T27" s="371"/>
      <c r="U27" s="116"/>
      <c r="V27" s="112"/>
    </row>
    <row r="28" spans="2:22" ht="12.95">
      <c r="B28" s="120"/>
      <c r="C28" s="118"/>
      <c r="D28" s="118"/>
      <c r="E28" s="118"/>
      <c r="F28" s="118"/>
      <c r="G28" s="118"/>
      <c r="H28" s="118"/>
      <c r="I28" s="118"/>
      <c r="J28" s="118"/>
      <c r="K28" s="118"/>
      <c r="L28" s="118"/>
      <c r="M28" s="118"/>
      <c r="N28" s="118"/>
      <c r="O28" s="118"/>
      <c r="P28" s="118"/>
      <c r="Q28" s="118"/>
      <c r="R28" s="118"/>
      <c r="S28" s="118"/>
      <c r="T28" s="119"/>
    </row>
    <row r="29" spans="2:22" ht="12.95">
      <c r="B29" s="120"/>
      <c r="C29" s="118"/>
      <c r="D29" s="118"/>
      <c r="E29" s="118"/>
      <c r="F29" s="118"/>
      <c r="G29" s="118"/>
      <c r="H29" s="118"/>
      <c r="I29" s="118"/>
      <c r="J29" s="118"/>
      <c r="K29" s="118"/>
      <c r="L29" s="118"/>
      <c r="M29" s="118"/>
      <c r="N29" s="118"/>
      <c r="O29" s="118"/>
      <c r="P29" s="118"/>
      <c r="Q29" s="118"/>
      <c r="R29" s="118"/>
      <c r="S29" s="118"/>
      <c r="T29" s="119"/>
    </row>
    <row r="30" spans="2:22">
      <c r="B30" s="105"/>
      <c r="T30" s="106"/>
    </row>
    <row r="31" spans="2:22">
      <c r="B31" s="105"/>
      <c r="T31" s="106"/>
    </row>
    <row r="32" spans="2:22">
      <c r="B32" s="105"/>
      <c r="T32" s="106"/>
    </row>
    <row r="33" spans="2:20">
      <c r="B33" s="105"/>
      <c r="T33" s="106"/>
    </row>
    <row r="34" spans="2:20">
      <c r="B34" s="105"/>
      <c r="T34" s="106"/>
    </row>
    <row r="35" spans="2:20">
      <c r="B35" s="105"/>
      <c r="T35" s="106"/>
    </row>
    <row r="36" spans="2:20">
      <c r="B36" s="105"/>
      <c r="T36" s="106"/>
    </row>
    <row r="37" spans="2:20">
      <c r="B37" s="105"/>
      <c r="T37" s="106"/>
    </row>
    <row r="38" spans="2:20">
      <c r="B38" s="105"/>
      <c r="T38" s="106"/>
    </row>
    <row r="39" spans="2:20">
      <c r="B39" s="105"/>
      <c r="T39" s="106"/>
    </row>
    <row r="40" spans="2:20">
      <c r="B40" s="105"/>
      <c r="T40" s="106"/>
    </row>
    <row r="41" spans="2:20">
      <c r="B41" s="105"/>
      <c r="T41" s="106"/>
    </row>
    <row r="42" spans="2:20">
      <c r="B42" s="105"/>
      <c r="T42" s="106"/>
    </row>
    <row r="43" spans="2:20">
      <c r="B43" s="105"/>
      <c r="T43" s="106"/>
    </row>
    <row r="44" spans="2:20">
      <c r="B44" s="105"/>
      <c r="T44" s="106"/>
    </row>
    <row r="45" spans="2:20">
      <c r="B45" s="105"/>
      <c r="T45" s="106"/>
    </row>
    <row r="46" spans="2:20">
      <c r="B46" s="105"/>
      <c r="T46" s="106"/>
    </row>
    <row r="47" spans="2:20">
      <c r="B47" s="105"/>
      <c r="T47" s="106"/>
    </row>
    <row r="48" spans="2:20">
      <c r="B48" s="105"/>
      <c r="T48" s="106"/>
    </row>
    <row r="49" spans="2:22">
      <c r="B49" s="105"/>
      <c r="T49" s="106"/>
    </row>
    <row r="50" spans="2:22">
      <c r="B50" s="105"/>
      <c r="T50" s="106"/>
    </row>
    <row r="51" spans="2:22">
      <c r="B51" s="105"/>
      <c r="T51" s="106"/>
    </row>
    <row r="52" spans="2:22" ht="14.1">
      <c r="B52" s="105"/>
      <c r="F52" s="376"/>
      <c r="G52" s="376"/>
      <c r="H52" s="376"/>
      <c r="I52" s="376"/>
      <c r="J52" s="376"/>
      <c r="K52" s="376"/>
      <c r="L52" s="376"/>
      <c r="M52" s="376"/>
      <c r="N52" s="376"/>
      <c r="O52" s="376"/>
      <c r="P52" s="376"/>
      <c r="Q52" s="376"/>
      <c r="R52" s="376"/>
      <c r="S52" s="376"/>
      <c r="T52" s="377"/>
      <c r="U52" s="107"/>
      <c r="V52" s="107"/>
    </row>
    <row r="53" spans="2:22">
      <c r="B53" s="105"/>
      <c r="T53" s="106"/>
    </row>
    <row r="54" spans="2:22">
      <c r="B54" s="105"/>
      <c r="T54" s="106"/>
    </row>
    <row r="55" spans="2:22">
      <c r="B55" s="105"/>
      <c r="T55" s="106"/>
    </row>
    <row r="56" spans="2:22">
      <c r="B56" s="105"/>
      <c r="T56" s="106"/>
    </row>
    <row r="57" spans="2:22">
      <c r="B57" s="105"/>
      <c r="T57" s="106"/>
    </row>
    <row r="58" spans="2:22">
      <c r="B58" s="105"/>
      <c r="T58" s="106"/>
    </row>
    <row r="59" spans="2:22">
      <c r="B59" s="105"/>
      <c r="T59" s="106"/>
    </row>
    <row r="60" spans="2:22">
      <c r="B60" s="105"/>
      <c r="T60" s="106"/>
    </row>
    <row r="61" spans="2:22">
      <c r="B61" s="105"/>
      <c r="T61" s="106"/>
    </row>
    <row r="62" spans="2:22">
      <c r="B62" s="105"/>
      <c r="T62" s="106"/>
    </row>
    <row r="63" spans="2:22">
      <c r="B63" s="105"/>
      <c r="T63" s="106"/>
    </row>
    <row r="64" spans="2:22">
      <c r="B64" s="105"/>
      <c r="T64" s="106"/>
    </row>
    <row r="65" spans="2:20">
      <c r="B65" s="105"/>
      <c r="T65" s="106"/>
    </row>
    <row r="66" spans="2:20">
      <c r="B66" s="105"/>
      <c r="T66" s="106"/>
    </row>
    <row r="67" spans="2:20">
      <c r="B67" s="105"/>
      <c r="T67" s="106"/>
    </row>
    <row r="68" spans="2:20">
      <c r="B68" s="105"/>
      <c r="T68" s="106"/>
    </row>
    <row r="69" spans="2:20">
      <c r="B69" s="105"/>
      <c r="T69" s="106"/>
    </row>
    <row r="70" spans="2:20">
      <c r="B70" s="105"/>
      <c r="T70" s="106"/>
    </row>
    <row r="71" spans="2:20">
      <c r="B71" s="105"/>
      <c r="T71" s="106"/>
    </row>
    <row r="72" spans="2:20">
      <c r="B72" s="105"/>
      <c r="T72" s="106"/>
    </row>
    <row r="73" spans="2:20">
      <c r="B73" s="105"/>
      <c r="T73" s="106"/>
    </row>
    <row r="74" spans="2:20">
      <c r="B74" s="105"/>
      <c r="T74" s="106"/>
    </row>
    <row r="75" spans="2:20">
      <c r="B75" s="105"/>
      <c r="T75" s="106"/>
    </row>
    <row r="76" spans="2:20">
      <c r="B76" s="105"/>
      <c r="T76" s="106"/>
    </row>
    <row r="77" spans="2:20">
      <c r="B77" s="105"/>
      <c r="T77" s="106"/>
    </row>
    <row r="78" spans="2:20">
      <c r="B78" s="105"/>
      <c r="T78" s="106"/>
    </row>
    <row r="79" spans="2:20" ht="12.95" thickBot="1">
      <c r="B79" s="113"/>
      <c r="C79" s="114"/>
      <c r="D79" s="114"/>
      <c r="E79" s="114"/>
      <c r="F79" s="114"/>
      <c r="G79" s="114"/>
      <c r="H79" s="114"/>
      <c r="I79" s="114"/>
      <c r="J79" s="114"/>
      <c r="K79" s="114"/>
      <c r="L79" s="114"/>
      <c r="M79" s="114"/>
      <c r="N79" s="114"/>
      <c r="O79" s="114"/>
      <c r="P79" s="114"/>
      <c r="Q79" s="114"/>
      <c r="R79" s="114"/>
      <c r="S79" s="114"/>
      <c r="T79" s="115"/>
    </row>
  </sheetData>
  <sheetProtection algorithmName="SHA-512" hashValue="wrVa2g8i09GG0QeBsCfiYkGs7NfTrVDoF+XFZAbw23mKPfOQS2PvOdSxk/HkoqQBq/6jRfh9vrWshSyHwU278w==" saltValue="BVVkN7JA0g4cJ2IfoKNp1Q==" spinCount="100000" sheet="1" objects="1" scenarios="1"/>
  <mergeCells count="74">
    <mergeCell ref="R26:T26"/>
    <mergeCell ref="F52:H52"/>
    <mergeCell ref="I52:K52"/>
    <mergeCell ref="L52:N52"/>
    <mergeCell ref="O52:Q52"/>
    <mergeCell ref="R52:T52"/>
    <mergeCell ref="F27:H27"/>
    <mergeCell ref="I27:K27"/>
    <mergeCell ref="L27:N27"/>
    <mergeCell ref="O27:Q27"/>
    <mergeCell ref="R27:T27"/>
    <mergeCell ref="F26:H26"/>
    <mergeCell ref="I26:K26"/>
    <mergeCell ref="L26:N26"/>
    <mergeCell ref="O26:Q26"/>
    <mergeCell ref="F25:H25"/>
    <mergeCell ref="I25:K25"/>
    <mergeCell ref="L25:N25"/>
    <mergeCell ref="O25:Q25"/>
    <mergeCell ref="R25:T25"/>
    <mergeCell ref="F24:H24"/>
    <mergeCell ref="R22:T22"/>
    <mergeCell ref="F21:H21"/>
    <mergeCell ref="I21:K21"/>
    <mergeCell ref="L21:N21"/>
    <mergeCell ref="O21:Q21"/>
    <mergeCell ref="R21:T21"/>
    <mergeCell ref="F22:H22"/>
    <mergeCell ref="I22:K22"/>
    <mergeCell ref="L22:N22"/>
    <mergeCell ref="O22:Q22"/>
    <mergeCell ref="F23:H23"/>
    <mergeCell ref="I23:K23"/>
    <mergeCell ref="L23:N23"/>
    <mergeCell ref="O23:Q23"/>
    <mergeCell ref="R23:T23"/>
    <mergeCell ref="F20:H20"/>
    <mergeCell ref="I20:K20"/>
    <mergeCell ref="L20:N20"/>
    <mergeCell ref="O20:Q20"/>
    <mergeCell ref="R20:T20"/>
    <mergeCell ref="F19:H19"/>
    <mergeCell ref="I19:K19"/>
    <mergeCell ref="L19:N19"/>
    <mergeCell ref="O19:Q19"/>
    <mergeCell ref="R19:T19"/>
    <mergeCell ref="F18:H18"/>
    <mergeCell ref="I18:K18"/>
    <mergeCell ref="L18:N18"/>
    <mergeCell ref="O18:Q18"/>
    <mergeCell ref="R18:T18"/>
    <mergeCell ref="F17:H17"/>
    <mergeCell ref="I17:K17"/>
    <mergeCell ref="L17:N17"/>
    <mergeCell ref="O17:Q17"/>
    <mergeCell ref="R17:T17"/>
    <mergeCell ref="F16:H16"/>
    <mergeCell ref="I16:K16"/>
    <mergeCell ref="L16:N16"/>
    <mergeCell ref="O16:Q16"/>
    <mergeCell ref="R16:T16"/>
    <mergeCell ref="B14:D14"/>
    <mergeCell ref="B10:C10"/>
    <mergeCell ref="D10:I10"/>
    <mergeCell ref="B11:C11"/>
    <mergeCell ref="D11:I11"/>
    <mergeCell ref="S6:V6"/>
    <mergeCell ref="B6:C6"/>
    <mergeCell ref="D6:F6"/>
    <mergeCell ref="B12:C12"/>
    <mergeCell ref="D12:I12"/>
    <mergeCell ref="O6:R6"/>
    <mergeCell ref="G6:K6"/>
    <mergeCell ref="L6:N6"/>
  </mergeCells>
  <pageMargins left="0.7" right="0.7" top="0.75" bottom="0.75" header="0.3" footer="0.3"/>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9">
    <tabColor rgb="FF6B2879"/>
  </sheetPr>
  <dimension ref="A1:S43"/>
  <sheetViews>
    <sheetView topLeftCell="A10" workbookViewId="0">
      <selection activeCell="I21" sqref="I21"/>
    </sheetView>
  </sheetViews>
  <sheetFormatPr defaultColWidth="9.140625" defaultRowHeight="12.95"/>
  <cols>
    <col min="1" max="6" width="8.28515625" style="118" customWidth="1"/>
    <col min="7" max="7" width="28.140625" style="118" customWidth="1"/>
    <col min="8" max="8" width="31" style="118" customWidth="1"/>
    <col min="9" max="9" width="42.7109375" style="118" customWidth="1"/>
    <col min="10" max="20" width="31" style="118" customWidth="1"/>
    <col min="21" max="39" width="8.28515625" style="118" customWidth="1"/>
    <col min="40" max="16384" width="9.140625" style="118"/>
  </cols>
  <sheetData>
    <row r="1" spans="1:19">
      <c r="A1" s="267" t="s">
        <v>0</v>
      </c>
    </row>
    <row r="2" spans="1:19" ht="33.6">
      <c r="G2" s="1" t="str">
        <f>'1. Introduktion'!G2</f>
        <v xml:space="preserve">Generell LCC-kalkyl för upphandling </v>
      </c>
    </row>
    <row r="3" spans="1:19">
      <c r="G3" s="147" t="str">
        <f>'1. Introduktion'!G3</f>
        <v>Version 3.0</v>
      </c>
    </row>
    <row r="4" spans="1:19">
      <c r="G4" s="147" t="str">
        <f>'1. Introduktion'!G4</f>
        <v>Datum: 2024-12-04</v>
      </c>
    </row>
    <row r="6" spans="1:19" s="54" customFormat="1" ht="41.25" customHeight="1">
      <c r="B6" s="53"/>
      <c r="C6" s="53"/>
      <c r="D6" s="295"/>
      <c r="E6" s="295"/>
      <c r="F6" s="295"/>
      <c r="G6" s="295"/>
      <c r="H6" s="295"/>
      <c r="I6" s="57"/>
      <c r="J6" s="26"/>
      <c r="K6" s="26"/>
      <c r="P6" s="404"/>
      <c r="Q6" s="404"/>
      <c r="R6" s="404"/>
      <c r="S6" s="404"/>
    </row>
    <row r="9" spans="1:19" ht="23.45">
      <c r="B9" s="184" t="s">
        <v>182</v>
      </c>
      <c r="C9" s="184"/>
      <c r="D9" s="184"/>
      <c r="E9" s="184"/>
    </row>
    <row r="10" spans="1:19" ht="33.75" customHeight="1">
      <c r="B10" s="184"/>
      <c r="C10" s="184"/>
      <c r="D10" s="184"/>
      <c r="E10" s="184"/>
      <c r="G10" s="378" t="s">
        <v>184</v>
      </c>
      <c r="H10" s="379"/>
      <c r="I10" s="270" t="s">
        <v>185</v>
      </c>
      <c r="J10" s="127"/>
      <c r="K10" s="127"/>
    </row>
    <row r="11" spans="1:19" ht="14.45">
      <c r="B11" s="380" t="s">
        <v>186</v>
      </c>
      <c r="C11" s="301"/>
      <c r="D11" s="301"/>
      <c r="E11" s="381"/>
      <c r="F11" s="185"/>
      <c r="G11" s="271" t="s">
        <v>187</v>
      </c>
      <c r="H11" s="272">
        <v>0.09</v>
      </c>
      <c r="I11" s="273" t="s">
        <v>188</v>
      </c>
    </row>
    <row r="12" spans="1:19" ht="14.45">
      <c r="B12" s="301"/>
      <c r="C12" s="301"/>
      <c r="D12" s="301"/>
      <c r="E12" s="381"/>
      <c r="F12" s="185"/>
      <c r="G12" s="271" t="s">
        <v>189</v>
      </c>
      <c r="H12" s="272">
        <v>3.6999999999999998E-2</v>
      </c>
      <c r="I12" s="273" t="s">
        <v>190</v>
      </c>
    </row>
    <row r="13" spans="1:19" ht="14.45">
      <c r="B13" s="301"/>
      <c r="C13" s="301"/>
      <c r="D13" s="301"/>
      <c r="E13" s="381"/>
      <c r="F13" s="185"/>
      <c r="G13" s="271" t="s">
        <v>191</v>
      </c>
      <c r="H13" s="274">
        <v>0</v>
      </c>
      <c r="I13" s="273"/>
    </row>
    <row r="14" spans="1:19" ht="14.45">
      <c r="B14" s="382"/>
      <c r="C14" s="382"/>
      <c r="D14" s="382"/>
      <c r="E14" s="383"/>
      <c r="F14" s="185"/>
      <c r="G14" s="271" t="s">
        <v>192</v>
      </c>
      <c r="H14" s="272">
        <v>0.52400000000000002</v>
      </c>
      <c r="I14" s="273" t="s">
        <v>193</v>
      </c>
      <c r="J14" s="189"/>
      <c r="K14" s="189"/>
    </row>
    <row r="15" spans="1:19" ht="16.149999999999999" customHeight="1">
      <c r="B15" s="385" t="s">
        <v>194</v>
      </c>
      <c r="C15" s="385"/>
      <c r="D15" s="385"/>
      <c r="E15" s="386"/>
      <c r="F15" s="185"/>
      <c r="G15" s="271" t="s">
        <v>195</v>
      </c>
      <c r="H15" s="272">
        <v>0.26500000000000001</v>
      </c>
      <c r="I15" s="273" t="s">
        <v>196</v>
      </c>
      <c r="J15" s="189"/>
      <c r="K15" s="189"/>
    </row>
    <row r="16" spans="1:19" ht="16.149999999999999" customHeight="1">
      <c r="B16" s="385"/>
      <c r="C16" s="385"/>
      <c r="D16" s="385"/>
      <c r="E16" s="386"/>
      <c r="F16" s="185"/>
      <c r="G16" s="271"/>
      <c r="H16" s="272"/>
      <c r="I16" s="273"/>
      <c r="J16" s="188"/>
      <c r="K16" s="188"/>
    </row>
    <row r="17" spans="2:11" ht="72" customHeight="1">
      <c r="B17" s="385"/>
      <c r="C17" s="385"/>
      <c r="D17" s="385"/>
      <c r="E17" s="386"/>
      <c r="F17" s="185"/>
      <c r="G17" s="387" t="s">
        <v>197</v>
      </c>
      <c r="H17" s="387"/>
      <c r="I17" s="387"/>
      <c r="J17" s="189"/>
      <c r="K17" s="189"/>
    </row>
    <row r="18" spans="2:11" ht="16.149999999999999" customHeight="1">
      <c r="B18" s="385"/>
      <c r="C18" s="385"/>
      <c r="D18" s="385"/>
      <c r="E18" s="386"/>
      <c r="F18" s="185"/>
      <c r="G18" s="388" t="s">
        <v>198</v>
      </c>
      <c r="H18" s="388"/>
      <c r="I18" s="388"/>
      <c r="J18" s="188"/>
      <c r="K18" s="188"/>
    </row>
    <row r="19" spans="2:11" ht="16.149999999999999" customHeight="1">
      <c r="B19" s="385"/>
      <c r="C19" s="385"/>
      <c r="D19" s="385"/>
      <c r="E19" s="386"/>
      <c r="F19" s="185"/>
      <c r="G19" s="275"/>
      <c r="H19" s="275"/>
      <c r="I19" s="275"/>
      <c r="J19" s="188"/>
      <c r="K19" s="188"/>
    </row>
    <row r="20" spans="2:11" ht="26.25" customHeight="1">
      <c r="B20" s="385"/>
      <c r="C20" s="385"/>
      <c r="D20" s="385"/>
      <c r="E20" s="386"/>
      <c r="F20" s="185"/>
      <c r="G20" s="378" t="s">
        <v>199</v>
      </c>
      <c r="H20" s="379"/>
      <c r="I20" s="270" t="s">
        <v>185</v>
      </c>
      <c r="J20" s="206"/>
      <c r="K20" s="206"/>
    </row>
    <row r="21" spans="2:11" ht="14.45">
      <c r="F21" s="185"/>
      <c r="G21" s="271" t="s">
        <v>200</v>
      </c>
      <c r="H21" s="272">
        <v>5.6000000000000001E-2</v>
      </c>
      <c r="I21" s="276" t="s">
        <v>190</v>
      </c>
      <c r="J21" s="206"/>
      <c r="K21" s="206"/>
    </row>
    <row r="22" spans="2:11" ht="14.45">
      <c r="F22" s="185"/>
      <c r="G22" s="271" t="s">
        <v>201</v>
      </c>
      <c r="H22" s="272">
        <f>(20.7+2)/1000</f>
        <v>2.2699999999999998E-2</v>
      </c>
      <c r="I22" s="277" t="s">
        <v>202</v>
      </c>
      <c r="J22" s="206"/>
      <c r="K22" s="206"/>
    </row>
    <row r="23" spans="2:11" ht="15.75" customHeight="1">
      <c r="F23" s="185"/>
      <c r="G23" s="278" t="s">
        <v>203</v>
      </c>
      <c r="H23" s="272">
        <f>(0.18+0.63)/1000</f>
        <v>8.1000000000000006E-4</v>
      </c>
      <c r="I23" s="277" t="s">
        <v>202</v>
      </c>
      <c r="J23" s="188"/>
      <c r="K23" s="188"/>
    </row>
    <row r="24" spans="2:11" ht="15.75" customHeight="1">
      <c r="F24" s="185"/>
      <c r="G24" s="278" t="s">
        <v>204</v>
      </c>
      <c r="H24" s="272">
        <f>(137.1+4.5)/1000</f>
        <v>0.1416</v>
      </c>
      <c r="I24" s="277" t="s">
        <v>202</v>
      </c>
      <c r="J24" s="188"/>
      <c r="K24" s="188"/>
    </row>
    <row r="25" spans="2:11" ht="14.45">
      <c r="B25" s="155"/>
      <c r="F25" s="185"/>
      <c r="G25" s="271" t="s">
        <v>205</v>
      </c>
      <c r="H25" s="272">
        <f>(4.1+8.3)/1000</f>
        <v>1.24E-2</v>
      </c>
      <c r="I25" s="277" t="s">
        <v>202</v>
      </c>
    </row>
    <row r="26" spans="2:11" ht="17.45" customHeight="1">
      <c r="F26" s="185"/>
      <c r="G26" s="405"/>
      <c r="H26" s="406"/>
      <c r="I26" s="384"/>
      <c r="J26" s="384"/>
      <c r="K26" s="384"/>
    </row>
    <row r="27" spans="2:11" ht="28.5" customHeight="1">
      <c r="B27" s="153"/>
      <c r="F27" s="185"/>
      <c r="G27" s="387" t="s">
        <v>206</v>
      </c>
      <c r="H27" s="387"/>
      <c r="I27" s="387"/>
      <c r="J27" s="189"/>
      <c r="K27" s="189"/>
    </row>
    <row r="28" spans="2:11" ht="43.5" customHeight="1">
      <c r="B28" s="153"/>
      <c r="F28" s="185"/>
      <c r="G28" s="389"/>
      <c r="H28" s="389"/>
      <c r="I28" s="389"/>
      <c r="J28" s="196"/>
      <c r="K28" s="196"/>
    </row>
    <row r="29" spans="2:11" ht="43.5" customHeight="1">
      <c r="B29" s="153"/>
      <c r="F29" s="185"/>
      <c r="G29" s="186"/>
      <c r="H29" s="189"/>
      <c r="I29" s="384"/>
      <c r="J29" s="384"/>
      <c r="K29" s="384"/>
    </row>
    <row r="30" spans="2:11" ht="69.75" customHeight="1">
      <c r="B30" s="153"/>
      <c r="F30" s="185"/>
      <c r="G30" s="186"/>
      <c r="H30" s="189"/>
      <c r="I30" s="288"/>
      <c r="J30" s="288"/>
      <c r="K30" s="288"/>
    </row>
    <row r="31" spans="2:11" ht="43.5" customHeight="1">
      <c r="B31" s="153"/>
      <c r="F31" s="185"/>
      <c r="G31" s="186"/>
      <c r="H31" s="189"/>
      <c r="I31" s="384"/>
      <c r="J31" s="384"/>
      <c r="K31" s="384"/>
    </row>
    <row r="32" spans="2:11" ht="43.5" customHeight="1">
      <c r="B32" s="153"/>
      <c r="F32" s="185"/>
      <c r="G32" s="186"/>
      <c r="H32" s="189"/>
      <c r="I32" s="384"/>
      <c r="J32" s="384"/>
      <c r="K32" s="384"/>
    </row>
    <row r="33" spans="2:11" ht="66" customHeight="1">
      <c r="B33" s="153"/>
      <c r="F33" s="185"/>
      <c r="G33" s="190"/>
      <c r="H33" s="189"/>
      <c r="I33" s="288"/>
      <c r="J33" s="288"/>
      <c r="K33" s="288"/>
    </row>
    <row r="34" spans="2:11" ht="43.5" customHeight="1">
      <c r="B34" s="153"/>
      <c r="F34" s="185"/>
      <c r="G34" s="186"/>
      <c r="H34" s="189"/>
      <c r="I34" s="288"/>
      <c r="J34" s="288"/>
      <c r="K34" s="288"/>
    </row>
    <row r="35" spans="2:11" ht="60.75" customHeight="1">
      <c r="B35" s="153"/>
      <c r="F35" s="185"/>
      <c r="G35" s="186"/>
      <c r="H35" s="189"/>
      <c r="I35" s="384"/>
      <c r="J35" s="384"/>
      <c r="K35" s="384"/>
    </row>
    <row r="36" spans="2:11">
      <c r="B36" s="153"/>
      <c r="F36" s="185"/>
      <c r="G36" s="191"/>
      <c r="H36" s="189"/>
      <c r="I36" s="188"/>
      <c r="J36" s="188"/>
      <c r="K36" s="188"/>
    </row>
    <row r="37" spans="2:11" ht="100.5" customHeight="1">
      <c r="B37" s="153"/>
      <c r="F37" s="185"/>
      <c r="G37" s="192"/>
      <c r="H37" s="190"/>
      <c r="I37" s="384"/>
      <c r="J37" s="384"/>
      <c r="K37" s="384"/>
    </row>
    <row r="38" spans="2:11" ht="14.45">
      <c r="F38" s="185"/>
      <c r="G38" s="193"/>
      <c r="H38" s="194"/>
      <c r="I38" s="195"/>
      <c r="J38" s="195"/>
      <c r="K38" s="195"/>
    </row>
    <row r="39" spans="2:11">
      <c r="G39" s="186"/>
      <c r="H39" s="196"/>
      <c r="I39" s="390"/>
      <c r="J39" s="390"/>
      <c r="K39" s="390"/>
    </row>
    <row r="40" spans="2:11">
      <c r="G40" s="186"/>
      <c r="H40" s="196"/>
      <c r="I40" s="390"/>
      <c r="J40" s="390"/>
      <c r="K40" s="390"/>
    </row>
    <row r="41" spans="2:11" ht="45.75" customHeight="1">
      <c r="G41" s="197"/>
      <c r="H41" s="187"/>
      <c r="I41" s="384"/>
      <c r="J41" s="384"/>
      <c r="K41" s="384"/>
    </row>
    <row r="42" spans="2:11" ht="76.5" customHeight="1">
      <c r="G42" s="186"/>
      <c r="H42" s="189"/>
      <c r="I42" s="384"/>
      <c r="J42" s="384"/>
      <c r="K42" s="384"/>
    </row>
    <row r="43" spans="2:11" ht="63.75" customHeight="1">
      <c r="G43" s="186"/>
      <c r="H43" s="188"/>
      <c r="I43" s="384"/>
      <c r="J43" s="384"/>
      <c r="K43" s="384"/>
    </row>
  </sheetData>
  <sheetProtection algorithmName="SHA-512" hashValue="m00YA3VEXkhyHL5nFTvcPykFsj8e3hG3EGPcl7JMeixJO/j3wh5d7DeGeL25G0+J+hz4d7lmQtNH9jheyAbp+g==" saltValue="sS3oWMzg2vlRnRI504I4Ag==" spinCount="100000" sheet="1" objects="1" scenarios="1"/>
  <mergeCells count="26">
    <mergeCell ref="I32:K32"/>
    <mergeCell ref="I26:K26"/>
    <mergeCell ref="I29:K29"/>
    <mergeCell ref="I30:K30"/>
    <mergeCell ref="I43:K43"/>
    <mergeCell ref="I33:K33"/>
    <mergeCell ref="I34:K34"/>
    <mergeCell ref="I35:K35"/>
    <mergeCell ref="I37:K37"/>
    <mergeCell ref="I39:K39"/>
    <mergeCell ref="I40:K40"/>
    <mergeCell ref="I41:K41"/>
    <mergeCell ref="I42:K42"/>
    <mergeCell ref="P6:S6"/>
    <mergeCell ref="G10:H10"/>
    <mergeCell ref="B11:E14"/>
    <mergeCell ref="I31:K31"/>
    <mergeCell ref="G20:H20"/>
    <mergeCell ref="D6:F6"/>
    <mergeCell ref="G6:H6"/>
    <mergeCell ref="G26:H26"/>
    <mergeCell ref="B15:E20"/>
    <mergeCell ref="G17:I17"/>
    <mergeCell ref="G18:I18"/>
    <mergeCell ref="G27:I27"/>
    <mergeCell ref="G28:I28"/>
  </mergeCells>
  <hyperlinks>
    <hyperlink ref="I21" r:id="rId1" xr:uid="{E42408D8-6AD3-4798-8BBD-A1E5C4127DEB}"/>
    <hyperlink ref="I25" r:id="rId2" display="https://www.energiforetagen.se/statistik/fjarrvarmestatistik/miljovardering-av-fjarrvarme/" xr:uid="{979EFCE4-7DC3-47D4-820D-EAB827A86B10}"/>
    <hyperlink ref="I22" r:id="rId3" display="https://www.energiforetagen.se/statistik/fjarrvarmestatistik/miljovardering-av-fjarrvarme/" xr:uid="{2B24B8AC-432C-40DC-9FE5-4221979EFFCC}"/>
    <hyperlink ref="I23" r:id="rId4" display="https://www.energiforetagen.se/statistik/fjarrvarmestatistik/miljovardering-av-fjarrvarme/" xr:uid="{8E8FDDC8-20DD-4921-9FE1-41BEFBA895F1}"/>
    <hyperlink ref="I24" r:id="rId5" display="https://www.energiforetagen.se/statistik/fjarrvarmestatistik/miljovardering-av-fjarrvarme/" xr:uid="{3C0E2AED-3713-4D3E-BC27-C5FE318FE0BA}"/>
    <hyperlink ref="I11" r:id="rId6" xr:uid="{A485CAA4-78D3-4F79-8CBD-9E4AF312C630}"/>
    <hyperlink ref="I12" r:id="rId7" xr:uid="{CB96A1BF-E867-47F6-B7A3-36423811930C}"/>
    <hyperlink ref="I14" r:id="rId8" display="https://eur02.safelinks.protection.outlook.com/?url=https%3A%2F%2Fei.se%2Fbransch%2Fursprungsmarkning-av-el%2Fresidualmix&amp;data=05%7C02%7Cemma.karlsson%40wsp.com%7C1538c83fc5dc43b3ad7d08dcf36e6fb2%7C3d234255e20f420588a59658a402999b%7C1%7C0%7C638652902846330502%7CUnknown%7CTWFpbGZsb3d8eyJWIjoiMC4wLjAwMDAiLCJQIjoiV2luMzIiLCJBTiI6Ik1haWwiLCJXVCI6Mn0%3D%7C0%7C%7C%7C&amp;sdata=oa8c10bmbziwiJcIEUo5YolYIMSfOUJemQT1dvxMMXA%3D&amp;reserved=0" xr:uid="{D67AB6A5-BE34-4C01-A706-FB1CEDA61DFA}"/>
    <hyperlink ref="I15" r:id="rId9" display="https://eur02.safelinks.protection.outlook.com/?url=https%3A%2F%2Fwww.eea.europa.eu%2Fen%2Fanalysis%2Findicators%2Fgreenhouse-gas-emission-intensity-of-1&amp;data=05%7C02%7Cemma.karlsson%40wsp.com%7C1538c83fc5dc43b3ad7d08dcf36e6fb2%7C3d234255e20f420588a59658a402999b%7C1%7C0%7C638652902846344004%7CUnknown%7CTWFpbGZsb3d8eyJWIjoiMC4wLjAwMDAiLCJQIjoiV2luMzIiLCJBTiI6Ik1haWwiLCJXVCI6Mn0%3D%7C0%7C%7C%7C&amp;sdata=mhCt8fxAHqgfx4kn%2BJr7TyOanPrPyqq5yzeqp%2FjdB28%3D&amp;reserved=0" xr:uid="{649EE14E-B077-4E30-B2C1-DEBDCD46807A}"/>
    <hyperlink ref="G18:I18" r:id="rId10" display="Anvisningar för LCA-beräkning av byggprojekt, IVL (Version 2024-06)" xr:uid="{6FF213AC-8BEE-4EF9-902D-3FA968CD9252}"/>
  </hyperlinks>
  <pageMargins left="0.7" right="0.7" top="0.75" bottom="0.75" header="0.3" footer="0.3"/>
  <pageSetup paperSize="9" orientation="portrait" verticalDpi="0" r:id="rId11"/>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tabColor rgb="FF6B2879"/>
  </sheetPr>
  <dimension ref="A1:W71"/>
  <sheetViews>
    <sheetView topLeftCell="A9" zoomScaleNormal="100" workbookViewId="0">
      <selection activeCell="D30" sqref="D30"/>
    </sheetView>
  </sheetViews>
  <sheetFormatPr defaultColWidth="9.140625" defaultRowHeight="12.95"/>
  <cols>
    <col min="1" max="7" width="8.28515625" style="118" customWidth="1"/>
    <col min="8" max="8" width="47" style="118" customWidth="1"/>
    <col min="9" max="19" width="8.28515625" style="118" customWidth="1"/>
    <col min="20" max="16384" width="9.140625" style="118"/>
  </cols>
  <sheetData>
    <row r="1" spans="1:23">
      <c r="A1" s="267" t="s">
        <v>0</v>
      </c>
    </row>
    <row r="2" spans="1:23" ht="33.6">
      <c r="G2" s="1" t="str">
        <f>'1. Introduktion'!G2</f>
        <v xml:space="preserve">Generell LCC-kalkyl för upphandling </v>
      </c>
    </row>
    <row r="3" spans="1:23">
      <c r="G3" s="147" t="str">
        <f>'1. Introduktion'!G3</f>
        <v>Version 3.0</v>
      </c>
    </row>
    <row r="4" spans="1:23">
      <c r="G4" s="147" t="str">
        <f>'1. Introduktion'!G4</f>
        <v>Datum: 2024-12-04</v>
      </c>
    </row>
    <row r="6" spans="1:23" s="54" customFormat="1" ht="41.25" customHeight="1" thickBot="1">
      <c r="B6" s="295"/>
      <c r="C6" s="295"/>
      <c r="D6" s="295"/>
      <c r="E6" s="295"/>
      <c r="F6" s="295"/>
      <c r="G6" s="295"/>
      <c r="H6" s="295"/>
      <c r="I6" s="295"/>
      <c r="J6" s="295"/>
      <c r="K6" s="295"/>
      <c r="L6" s="295"/>
      <c r="M6" s="295"/>
      <c r="N6" s="295"/>
      <c r="O6" s="295"/>
      <c r="P6" s="302"/>
      <c r="Q6" s="302"/>
      <c r="R6" s="302"/>
      <c r="S6" s="302"/>
      <c r="T6" s="302"/>
      <c r="U6" s="302"/>
      <c r="V6" s="302"/>
      <c r="W6" s="302"/>
    </row>
    <row r="7" spans="1:23">
      <c r="C7" s="198"/>
      <c r="D7" s="199"/>
      <c r="E7" s="199"/>
      <c r="F7" s="199"/>
      <c r="G7" s="199"/>
      <c r="H7" s="199"/>
      <c r="I7" s="199"/>
      <c r="J7" s="199"/>
      <c r="K7" s="199"/>
      <c r="L7" s="199"/>
      <c r="M7" s="199"/>
      <c r="N7" s="199"/>
      <c r="O7" s="200"/>
    </row>
    <row r="8" spans="1:23">
      <c r="C8" s="120"/>
      <c r="O8" s="119"/>
    </row>
    <row r="9" spans="1:23" ht="23.45">
      <c r="B9" s="124"/>
      <c r="C9" s="201"/>
      <c r="D9" s="183" t="s">
        <v>207</v>
      </c>
      <c r="E9" s="183"/>
      <c r="F9" s="183"/>
      <c r="G9" s="183"/>
      <c r="H9" s="124"/>
      <c r="I9" s="124"/>
      <c r="O9" s="119"/>
    </row>
    <row r="10" spans="1:23" ht="14.45">
      <c r="C10" s="120"/>
      <c r="D10" s="118" t="s">
        <v>1</v>
      </c>
      <c r="J10" s="149"/>
      <c r="K10" s="149"/>
      <c r="L10" s="149"/>
      <c r="O10" s="119"/>
    </row>
    <row r="11" spans="1:23" ht="14.45">
      <c r="C11" s="202"/>
      <c r="D11" s="118" t="s">
        <v>208</v>
      </c>
      <c r="O11" s="119"/>
    </row>
    <row r="12" spans="1:23" ht="28.5" customHeight="1" thickBot="1">
      <c r="C12" s="202"/>
      <c r="D12" s="203" t="s">
        <v>209</v>
      </c>
      <c r="E12" s="204"/>
      <c r="F12" s="204"/>
      <c r="G12" s="204"/>
      <c r="H12" s="204"/>
      <c r="I12" s="203" t="s">
        <v>210</v>
      </c>
      <c r="J12" s="204"/>
      <c r="K12" s="203" t="s">
        <v>211</v>
      </c>
      <c r="L12" s="204"/>
      <c r="M12" s="204"/>
      <c r="N12" s="204"/>
      <c r="O12" s="119"/>
    </row>
    <row r="13" spans="1:23" ht="14.45">
      <c r="C13" s="202"/>
      <c r="D13" s="123" t="s">
        <v>26</v>
      </c>
      <c r="E13" s="123"/>
      <c r="F13" s="123"/>
      <c r="G13" s="123"/>
      <c r="H13" s="123"/>
      <c r="J13" s="149"/>
      <c r="K13" s="395"/>
      <c r="L13" s="395"/>
      <c r="M13" s="395"/>
      <c r="N13" s="395"/>
      <c r="O13" s="119"/>
    </row>
    <row r="14" spans="1:23" ht="14.45">
      <c r="C14" s="202"/>
      <c r="D14" s="127" t="s">
        <v>72</v>
      </c>
      <c r="E14" s="123"/>
      <c r="F14" s="123"/>
      <c r="G14" s="123"/>
      <c r="H14" s="123"/>
      <c r="I14" s="123"/>
      <c r="J14" s="150"/>
      <c r="K14" s="205"/>
      <c r="L14" s="205"/>
      <c r="M14" s="206"/>
      <c r="N14" s="206"/>
      <c r="O14" s="119"/>
    </row>
    <row r="15" spans="1:23" ht="14.45">
      <c r="C15" s="202" t="s">
        <v>73</v>
      </c>
      <c r="D15" s="123" t="s">
        <v>74</v>
      </c>
      <c r="E15" s="123"/>
      <c r="F15" s="123"/>
      <c r="G15" s="123"/>
      <c r="H15" s="123"/>
      <c r="I15" s="123" t="s">
        <v>75</v>
      </c>
      <c r="J15" s="207"/>
      <c r="K15" s="396"/>
      <c r="L15" s="396"/>
      <c r="M15" s="396"/>
      <c r="N15" s="396"/>
      <c r="O15" s="119"/>
    </row>
    <row r="16" spans="1:23" ht="14.45">
      <c r="C16" s="202" t="s">
        <v>76</v>
      </c>
      <c r="D16" s="123" t="s">
        <v>77</v>
      </c>
      <c r="E16" s="123"/>
      <c r="F16" s="123"/>
      <c r="G16" s="123"/>
      <c r="H16" s="123"/>
      <c r="I16" s="123" t="s">
        <v>75</v>
      </c>
      <c r="J16" s="207"/>
      <c r="K16" s="397"/>
      <c r="L16" s="397"/>
      <c r="M16" s="397"/>
      <c r="N16" s="397"/>
      <c r="O16" s="119"/>
    </row>
    <row r="17" spans="3:23" ht="14.45">
      <c r="C17" s="202" t="s">
        <v>78</v>
      </c>
      <c r="D17" s="208" t="s">
        <v>79</v>
      </c>
      <c r="E17" s="208"/>
      <c r="F17" s="208"/>
      <c r="G17" s="208"/>
      <c r="H17" s="208"/>
      <c r="I17" s="123" t="s">
        <v>75</v>
      </c>
      <c r="J17" s="207"/>
      <c r="K17" s="280"/>
      <c r="L17" s="280"/>
      <c r="M17" s="281"/>
      <c r="N17" s="281"/>
      <c r="O17" s="119"/>
    </row>
    <row r="18" spans="3:23" ht="14.45">
      <c r="C18" s="209"/>
      <c r="D18" s="210" t="s">
        <v>80</v>
      </c>
      <c r="E18" s="211"/>
      <c r="F18" s="211"/>
      <c r="G18" s="211"/>
      <c r="H18" s="211"/>
      <c r="I18" s="123"/>
      <c r="J18" s="207"/>
      <c r="K18" s="205"/>
      <c r="L18" s="205"/>
      <c r="M18" s="206"/>
      <c r="N18" s="206"/>
      <c r="O18" s="119"/>
    </row>
    <row r="19" spans="3:23" ht="14.45">
      <c r="C19" s="255" t="s">
        <v>81</v>
      </c>
      <c r="D19" s="392" t="s">
        <v>212</v>
      </c>
      <c r="E19" s="393"/>
      <c r="F19" s="393"/>
      <c r="G19" s="393"/>
      <c r="H19" s="212"/>
      <c r="I19" s="213" t="s">
        <v>213</v>
      </c>
      <c r="J19" s="207"/>
      <c r="K19" s="396"/>
      <c r="L19" s="396"/>
      <c r="M19" s="396"/>
      <c r="N19" s="396"/>
      <c r="O19" s="119"/>
    </row>
    <row r="20" spans="3:23" ht="14.45">
      <c r="C20" s="255" t="s">
        <v>83</v>
      </c>
      <c r="D20" s="212" t="s">
        <v>84</v>
      </c>
      <c r="E20" s="212"/>
      <c r="F20" s="212"/>
      <c r="G20" s="212"/>
      <c r="H20" s="212"/>
      <c r="I20" s="118" t="s">
        <v>214</v>
      </c>
      <c r="J20" s="207"/>
      <c r="K20" s="398"/>
      <c r="L20" s="398"/>
      <c r="M20" s="398"/>
      <c r="N20" s="398"/>
      <c r="O20" s="119"/>
    </row>
    <row r="21" spans="3:23" ht="14.45">
      <c r="C21" s="255" t="s">
        <v>85</v>
      </c>
      <c r="D21" s="214" t="s">
        <v>86</v>
      </c>
      <c r="E21" s="214"/>
      <c r="F21" s="214"/>
      <c r="G21" s="214"/>
      <c r="H21" s="214"/>
      <c r="I21" s="118" t="s">
        <v>65</v>
      </c>
      <c r="J21" s="215"/>
      <c r="K21" s="391"/>
      <c r="L21" s="391"/>
      <c r="M21" s="391"/>
      <c r="N21" s="391"/>
      <c r="O21" s="119"/>
    </row>
    <row r="22" spans="3:23" ht="14.45">
      <c r="C22" s="255" t="s">
        <v>87</v>
      </c>
      <c r="D22" s="123" t="s">
        <v>88</v>
      </c>
      <c r="E22" s="123"/>
      <c r="F22" s="123"/>
      <c r="G22" s="123"/>
      <c r="H22" s="123"/>
      <c r="I22" s="118" t="s">
        <v>65</v>
      </c>
      <c r="K22" s="391"/>
      <c r="L22" s="391"/>
      <c r="M22" s="391"/>
      <c r="N22" s="391"/>
      <c r="O22" s="119"/>
    </row>
    <row r="23" spans="3:23" ht="14.45">
      <c r="C23" s="255"/>
      <c r="D23" s="127" t="s">
        <v>89</v>
      </c>
      <c r="E23" s="123"/>
      <c r="F23" s="123"/>
      <c r="G23" s="123"/>
      <c r="H23" s="123"/>
      <c r="K23" s="206"/>
      <c r="L23" s="206"/>
      <c r="M23" s="206"/>
      <c r="N23" s="206"/>
      <c r="O23" s="119"/>
    </row>
    <row r="24" spans="3:23" ht="14.45">
      <c r="C24" s="255" t="s">
        <v>90</v>
      </c>
      <c r="D24" s="123" t="s">
        <v>215</v>
      </c>
      <c r="E24" s="123"/>
      <c r="F24" s="123"/>
      <c r="G24" s="123"/>
      <c r="H24" s="123"/>
      <c r="I24" s="118" t="s">
        <v>107</v>
      </c>
      <c r="K24" s="394"/>
      <c r="L24" s="394"/>
      <c r="M24" s="394"/>
      <c r="N24" s="394"/>
      <c r="O24" s="119"/>
      <c r="R24" s="216"/>
      <c r="S24" s="216"/>
      <c r="T24" s="216"/>
      <c r="U24" s="216"/>
      <c r="V24" s="216"/>
      <c r="W24" s="216"/>
    </row>
    <row r="25" spans="3:23" ht="14.45">
      <c r="C25" s="255" t="s">
        <v>92</v>
      </c>
      <c r="D25" s="123" t="s">
        <v>93</v>
      </c>
      <c r="E25" s="123"/>
      <c r="F25" s="123"/>
      <c r="G25" s="123"/>
      <c r="H25" s="123"/>
      <c r="I25" s="118" t="s">
        <v>107</v>
      </c>
      <c r="K25" s="391"/>
      <c r="L25" s="391"/>
      <c r="M25" s="391"/>
      <c r="N25" s="391"/>
      <c r="O25" s="119"/>
      <c r="R25" s="217"/>
      <c r="S25" s="217"/>
      <c r="T25" s="217"/>
      <c r="U25" s="217"/>
      <c r="V25" s="217"/>
      <c r="W25" s="217"/>
    </row>
    <row r="26" spans="3:23" ht="14.45">
      <c r="C26" s="255" t="s">
        <v>94</v>
      </c>
      <c r="D26" s="123" t="s">
        <v>95</v>
      </c>
      <c r="E26" s="123"/>
      <c r="F26" s="123"/>
      <c r="G26" s="123"/>
      <c r="H26" s="123"/>
      <c r="I26" s="118" t="s">
        <v>107</v>
      </c>
      <c r="K26" s="391"/>
      <c r="L26" s="391"/>
      <c r="M26" s="391"/>
      <c r="N26" s="391"/>
      <c r="O26" s="119"/>
      <c r="R26" s="216"/>
      <c r="S26" s="216"/>
      <c r="T26" s="216"/>
      <c r="U26" s="216"/>
      <c r="V26" s="216"/>
      <c r="W26" s="216"/>
    </row>
    <row r="27" spans="3:23" ht="14.45">
      <c r="C27" s="255" t="s">
        <v>96</v>
      </c>
      <c r="D27" s="123" t="s">
        <v>97</v>
      </c>
      <c r="E27" s="123"/>
      <c r="F27" s="123"/>
      <c r="G27" s="123"/>
      <c r="H27" s="123"/>
      <c r="I27" s="118" t="s">
        <v>104</v>
      </c>
      <c r="K27" s="391"/>
      <c r="L27" s="391"/>
      <c r="M27" s="391"/>
      <c r="N27" s="391"/>
      <c r="O27" s="119"/>
      <c r="R27" s="216"/>
      <c r="S27" s="216"/>
      <c r="T27" s="216"/>
      <c r="U27" s="216"/>
      <c r="V27" s="216"/>
      <c r="W27" s="216"/>
    </row>
    <row r="28" spans="3:23" ht="14.45">
      <c r="C28" s="255" t="s">
        <v>98</v>
      </c>
      <c r="D28" s="123" t="s">
        <v>99</v>
      </c>
      <c r="E28" s="123"/>
      <c r="F28" s="123"/>
      <c r="G28" s="123"/>
      <c r="H28" s="123"/>
      <c r="I28" s="118" t="s">
        <v>104</v>
      </c>
      <c r="K28" s="391"/>
      <c r="L28" s="391"/>
      <c r="M28" s="391"/>
      <c r="N28" s="391"/>
      <c r="O28" s="119"/>
      <c r="R28" s="218"/>
      <c r="S28" s="218"/>
      <c r="T28" s="218"/>
      <c r="U28" s="218"/>
      <c r="V28" s="218"/>
      <c r="W28" s="216"/>
    </row>
    <row r="29" spans="3:23">
      <c r="C29" s="120"/>
      <c r="O29" s="119"/>
      <c r="R29" s="219"/>
      <c r="S29" s="219"/>
      <c r="T29" s="219"/>
      <c r="U29" s="219"/>
      <c r="V29" s="219"/>
      <c r="W29" s="219"/>
    </row>
    <row r="30" spans="3:23">
      <c r="C30" s="120"/>
      <c r="O30" s="119"/>
      <c r="R30" s="218"/>
      <c r="S30" s="218"/>
      <c r="T30" s="218"/>
      <c r="U30" s="218"/>
      <c r="V30" s="218"/>
      <c r="W30" s="216"/>
    </row>
    <row r="31" spans="3:23" ht="15.6">
      <c r="C31" s="120"/>
      <c r="O31" s="119"/>
      <c r="R31" s="220"/>
      <c r="S31" s="221"/>
      <c r="T31" s="221"/>
      <c r="U31" s="221"/>
      <c r="V31" s="221"/>
      <c r="W31" s="216"/>
    </row>
    <row r="32" spans="3:23" ht="15.6">
      <c r="C32" s="120"/>
      <c r="O32" s="119"/>
      <c r="R32" s="220"/>
      <c r="S32" s="221"/>
      <c r="T32" s="221"/>
      <c r="U32" s="221"/>
      <c r="V32" s="221"/>
      <c r="W32" s="216"/>
    </row>
    <row r="33" spans="3:23" ht="15.6">
      <c r="C33" s="120"/>
      <c r="O33" s="119"/>
      <c r="R33" s="220"/>
      <c r="S33" s="221"/>
      <c r="T33" s="221"/>
      <c r="U33" s="221"/>
      <c r="V33" s="221"/>
      <c r="W33" s="216"/>
    </row>
    <row r="34" spans="3:23" ht="15.6">
      <c r="C34" s="120"/>
      <c r="O34" s="119"/>
      <c r="R34" s="220"/>
      <c r="S34" s="221"/>
      <c r="T34" s="221"/>
      <c r="U34" s="221"/>
      <c r="V34" s="221"/>
      <c r="W34" s="216"/>
    </row>
    <row r="35" spans="3:23" ht="15.6">
      <c r="C35" s="120"/>
      <c r="O35" s="119"/>
      <c r="R35" s="220"/>
      <c r="S35" s="221"/>
      <c r="T35" s="221"/>
      <c r="U35" s="221"/>
      <c r="V35" s="221"/>
      <c r="W35" s="216"/>
    </row>
    <row r="36" spans="3:23" ht="15.6">
      <c r="C36" s="120"/>
      <c r="O36" s="119"/>
      <c r="R36" s="220"/>
      <c r="S36" s="221"/>
      <c r="T36" s="221"/>
      <c r="U36" s="221"/>
      <c r="V36" s="221"/>
      <c r="W36" s="216"/>
    </row>
    <row r="37" spans="3:23" ht="15.6">
      <c r="C37" s="120"/>
      <c r="O37" s="119"/>
      <c r="R37" s="220"/>
      <c r="S37" s="221"/>
      <c r="T37" s="221"/>
      <c r="U37" s="221"/>
      <c r="V37" s="221"/>
      <c r="W37" s="216"/>
    </row>
    <row r="38" spans="3:23" ht="15.6">
      <c r="C38" s="120"/>
      <c r="O38" s="119"/>
      <c r="R38" s="220"/>
      <c r="S38" s="221"/>
      <c r="T38" s="221"/>
      <c r="U38" s="221"/>
      <c r="V38" s="221"/>
      <c r="W38" s="216"/>
    </row>
    <row r="39" spans="3:23" ht="15.6">
      <c r="C39" s="120"/>
      <c r="O39" s="119"/>
      <c r="R39" s="220"/>
      <c r="S39" s="221"/>
      <c r="T39" s="221"/>
      <c r="U39" s="221"/>
      <c r="V39" s="221"/>
      <c r="W39" s="216"/>
    </row>
    <row r="40" spans="3:23">
      <c r="C40" s="120"/>
      <c r="O40" s="119"/>
      <c r="R40" s="216"/>
      <c r="S40" s="216"/>
      <c r="T40" s="216"/>
      <c r="U40" s="216"/>
      <c r="V40" s="216"/>
      <c r="W40" s="216"/>
    </row>
    <row r="41" spans="3:23">
      <c r="C41" s="120"/>
      <c r="O41" s="119"/>
      <c r="R41" s="216"/>
      <c r="S41" s="216"/>
      <c r="T41" s="216"/>
      <c r="U41" s="216"/>
      <c r="V41" s="216"/>
      <c r="W41" s="216"/>
    </row>
    <row r="42" spans="3:23" ht="12.75" customHeight="1">
      <c r="C42" s="120"/>
      <c r="O42" s="119"/>
      <c r="R42" s="222"/>
      <c r="S42" s="222"/>
      <c r="T42" s="222"/>
      <c r="U42" s="222"/>
      <c r="V42" s="222"/>
      <c r="W42" s="222"/>
    </row>
    <row r="43" spans="3:23" ht="12.75" customHeight="1">
      <c r="C43" s="120"/>
      <c r="O43" s="119"/>
      <c r="R43" s="223"/>
      <c r="S43" s="223"/>
      <c r="T43" s="223"/>
      <c r="U43" s="223"/>
      <c r="V43" s="223"/>
      <c r="W43" s="223"/>
    </row>
    <row r="44" spans="3:23" ht="12.75" customHeight="1">
      <c r="C44" s="120"/>
      <c r="O44" s="119"/>
      <c r="R44" s="222"/>
      <c r="S44" s="222"/>
      <c r="T44" s="222"/>
      <c r="U44" s="222"/>
      <c r="V44" s="222"/>
      <c r="W44" s="222"/>
    </row>
    <row r="45" spans="3:23" ht="12.75" customHeight="1">
      <c r="C45" s="120"/>
      <c r="O45" s="119"/>
      <c r="R45" s="222"/>
      <c r="S45" s="222"/>
      <c r="T45" s="222"/>
      <c r="U45" s="222"/>
      <c r="V45" s="222"/>
      <c r="W45" s="222"/>
    </row>
    <row r="46" spans="3:23">
      <c r="C46" s="120"/>
      <c r="O46" s="119"/>
      <c r="R46" s="222"/>
      <c r="S46" s="222"/>
      <c r="T46" s="222"/>
      <c r="U46" s="222"/>
      <c r="V46" s="222"/>
      <c r="W46" s="222"/>
    </row>
    <row r="47" spans="3:23" ht="12.75" customHeight="1">
      <c r="C47" s="120"/>
      <c r="O47" s="119"/>
      <c r="R47" s="222"/>
      <c r="S47" s="222"/>
      <c r="T47" s="222"/>
      <c r="U47" s="222"/>
      <c r="V47" s="222"/>
      <c r="W47" s="216"/>
    </row>
    <row r="48" spans="3:23" ht="12.75" customHeight="1">
      <c r="C48" s="120"/>
      <c r="O48" s="119"/>
      <c r="R48" s="222"/>
      <c r="S48" s="222"/>
      <c r="T48" s="222"/>
      <c r="U48" s="222"/>
      <c r="V48" s="222"/>
      <c r="W48" s="216"/>
    </row>
    <row r="49" spans="3:15">
      <c r="C49" s="120"/>
      <c r="O49" s="119"/>
    </row>
    <row r="50" spans="3:15">
      <c r="C50" s="120"/>
      <c r="O50" s="119"/>
    </row>
    <row r="51" spans="3:15">
      <c r="C51" s="120"/>
      <c r="O51" s="119"/>
    </row>
    <row r="52" spans="3:15">
      <c r="C52" s="120"/>
      <c r="O52" s="119"/>
    </row>
    <row r="53" spans="3:15">
      <c r="C53" s="120"/>
      <c r="O53" s="119"/>
    </row>
    <row r="54" spans="3:15">
      <c r="C54" s="120"/>
      <c r="O54" s="119"/>
    </row>
    <row r="55" spans="3:15">
      <c r="C55" s="120"/>
      <c r="O55" s="119"/>
    </row>
    <row r="56" spans="3:15">
      <c r="C56" s="120"/>
      <c r="O56" s="119"/>
    </row>
    <row r="57" spans="3:15">
      <c r="C57" s="120"/>
      <c r="O57" s="119"/>
    </row>
    <row r="58" spans="3:15">
      <c r="C58" s="120"/>
      <c r="O58" s="119"/>
    </row>
    <row r="59" spans="3:15">
      <c r="C59" s="120"/>
      <c r="O59" s="119"/>
    </row>
    <row r="60" spans="3:15">
      <c r="C60" s="120"/>
      <c r="O60" s="119"/>
    </row>
    <row r="61" spans="3:15">
      <c r="C61" s="120"/>
      <c r="O61" s="119"/>
    </row>
    <row r="62" spans="3:15">
      <c r="C62" s="120"/>
      <c r="O62" s="119"/>
    </row>
    <row r="63" spans="3:15">
      <c r="C63" s="120"/>
      <c r="O63" s="119"/>
    </row>
    <row r="64" spans="3:15">
      <c r="C64" s="120"/>
      <c r="O64" s="119"/>
    </row>
    <row r="65" spans="3:15">
      <c r="C65" s="120"/>
      <c r="O65" s="119"/>
    </row>
    <row r="66" spans="3:15">
      <c r="C66" s="120"/>
      <c r="O66" s="119"/>
    </row>
    <row r="67" spans="3:15">
      <c r="C67" s="120"/>
      <c r="O67" s="119"/>
    </row>
    <row r="68" spans="3:15">
      <c r="C68" s="120"/>
      <c r="O68" s="119"/>
    </row>
    <row r="69" spans="3:15">
      <c r="C69" s="120"/>
      <c r="O69" s="119"/>
    </row>
    <row r="70" spans="3:15">
      <c r="C70" s="120"/>
      <c r="O70" s="119"/>
    </row>
    <row r="71" spans="3:15" ht="13.5" thickBot="1">
      <c r="C71" s="224"/>
      <c r="D71" s="204"/>
      <c r="E71" s="204"/>
      <c r="F71" s="204"/>
      <c r="G71" s="204"/>
      <c r="H71" s="204"/>
      <c r="I71" s="204"/>
      <c r="J71" s="204"/>
      <c r="K71" s="204"/>
      <c r="L71" s="204"/>
      <c r="M71" s="204"/>
      <c r="N71" s="204"/>
      <c r="O71" s="225"/>
    </row>
  </sheetData>
  <sheetProtection algorithmName="SHA-512" hashValue="gI8JbIrjlpCSIvHhJTkYikfIaW9G9qGoDDfwSoEkAF3T2vGEyB6fb4F1IhSdWGUxEsOWoBgy0rfGOU6UPDNlFQ==" saltValue="ypVYCifAu71v7/lbuG3wMw==" spinCount="100000" sheet="1" objects="1" scenarios="1"/>
  <mergeCells count="19">
    <mergeCell ref="T6:W6"/>
    <mergeCell ref="B6:C6"/>
    <mergeCell ref="D6:F6"/>
    <mergeCell ref="G6:K6"/>
    <mergeCell ref="L6:O6"/>
    <mergeCell ref="P6:S6"/>
    <mergeCell ref="K13:N13"/>
    <mergeCell ref="K15:N15"/>
    <mergeCell ref="K16:N16"/>
    <mergeCell ref="K19:N19"/>
    <mergeCell ref="K20:N20"/>
    <mergeCell ref="K27:N27"/>
    <mergeCell ref="K28:N28"/>
    <mergeCell ref="D19:G19"/>
    <mergeCell ref="K21:N21"/>
    <mergeCell ref="K22:N22"/>
    <mergeCell ref="K24:N24"/>
    <mergeCell ref="K25:N25"/>
    <mergeCell ref="K26:N26"/>
  </mergeCells>
  <pageMargins left="0.7" right="0.7" top="0.75" bottom="0.75" header="0.3" footer="0.3"/>
  <pageSetup paperSize="9" scale="54" orientation="portrait" r:id="rId1"/>
  <colBreaks count="1" manualBreakCount="1">
    <brk id="15" min="6" max="52"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B05C988771BF548A83EBA825DAEB687" ma:contentTypeVersion="4" ma:contentTypeDescription="Skapa ett nytt dokument." ma:contentTypeScope="" ma:versionID="af15cba38d92ceaee37af3ce99500d76">
  <xsd:schema xmlns:xsd="http://www.w3.org/2001/XMLSchema" xmlns:xs="http://www.w3.org/2001/XMLSchema" xmlns:p="http://schemas.microsoft.com/office/2006/metadata/properties" xmlns:ns2="932fd2c2-ad0e-49d1-a19d-afee07a999d2" targetNamespace="http://schemas.microsoft.com/office/2006/metadata/properties" ma:root="true" ma:fieldsID="68ebace2cd7656af629af21ef5b7224f" ns2:_="">
    <xsd:import namespace="932fd2c2-ad0e-49d1-a19d-afee07a999d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fd2c2-ad0e-49d1-a19d-afee07a99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6D05BB-13A2-4D11-A482-C161E6D8E2A4}"/>
</file>

<file path=customXml/itemProps2.xml><?xml version="1.0" encoding="utf-8"?>
<ds:datastoreItem xmlns:ds="http://schemas.openxmlformats.org/officeDocument/2006/customXml" ds:itemID="{73569D67-2C44-4CCC-9A92-DBA3B2F47374}"/>
</file>

<file path=customXml/itemProps3.xml><?xml version="1.0" encoding="utf-8"?>
<ds:datastoreItem xmlns:ds="http://schemas.openxmlformats.org/officeDocument/2006/customXml" ds:itemID="{6FC9F124-1015-4B65-8787-DBF885C77DEF}"/>
</file>

<file path=docMetadata/LabelInfo.xml><?xml version="1.0" encoding="utf-8"?>
<clbl:labelList xmlns:clbl="http://schemas.microsoft.com/office/2020/mipLabelMetadata">
  <clbl:label id="{59096ad9-8b60-446a-90b7-017dbb9421a3}" enabled="1" method="Standard" siteId="{3d234255-e20f-4205-88a5-9658a402999b}"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Bångens Teknikkonsult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Sanna Efraimsson</dc:creator>
  <cp:keywords/>
  <dc:description/>
  <cp:lastModifiedBy/>
  <cp:revision/>
  <dcterms:created xsi:type="dcterms:W3CDTF">1999-02-03T14:10:33Z</dcterms:created>
  <dcterms:modified xsi:type="dcterms:W3CDTF">2025-12-04T08:14:48Z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0x010100BB05C988771BF548A83EBA825DAEB687</vt:lpwstr>
  </property>
</Properties>
</file>