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upphandlingsmyndigheten.sharepoint.com/sites/cirkular-ekonomi/Delade dokument/RU Miljöspend/04 Del LCA-indikatorer/Filer att publicera/"/>
    </mc:Choice>
  </mc:AlternateContent>
  <xr:revisionPtr revIDLastSave="79" documentId="8_{D78D69E7-14DD-44A0-A94F-A78AD5D71B49}" xr6:coauthVersionLast="47" xr6:coauthVersionMax="47" xr10:uidLastSave="{F43F157F-42B6-471E-A745-0EB8228CC2D3}"/>
  <bookViews>
    <workbookView xWindow="-110" yWindow="-110" windowWidth="19420" windowHeight="11620" tabRatio="842" firstSheet="3" activeTab="3" xr2:uid="{B6C3806F-AC5E-4EC3-8C4E-CAEE29329E04}"/>
  </bookViews>
  <sheets>
    <sheet name="Information om version (2)" sheetId="34" state="hidden" r:id="rId1"/>
    <sheet name="Information om version" sheetId="11" r:id="rId2"/>
    <sheet name="Information Fjärrvärme" sheetId="2" r:id="rId3"/>
    <sheet name="Fördelningsnyckel fjärrv 2022" sheetId="29" r:id="rId4"/>
    <sheet name="Svenskt medel 2022" sheetId="14" r:id="rId5"/>
    <sheet name="Värden minst klimatpåverk 2022" sheetId="26" r:id="rId6"/>
    <sheet name="Värden störst klimatpåverk 2022" sheetId="27" r:id="rId7"/>
    <sheet name="Mer specifika värden 2022" sheetId="31" r:id="rId8"/>
    <sheet name="Fördelningsnyckel fjärrv 2023" sheetId="30" r:id="rId9"/>
    <sheet name="Svenskt medel 2023" sheetId="24" r:id="rId10"/>
    <sheet name="Värden minst klimatpåverk 2023" sheetId="25" r:id="rId11"/>
    <sheet name="Värden störst klimatpåverk 2023" sheetId="28" r:id="rId12"/>
    <sheet name="Mer specifika värden 2023" sheetId="32" r:id="rId13"/>
  </sheets>
  <externalReferences>
    <externalReference r:id="rId14"/>
  </externalReferences>
  <definedNames>
    <definedName name="_1Signallista2016Avtalmatcharejalla_Crosstab1_Crosstab1_Columns" localSheetId="3">[1]Bas!#REF!</definedName>
    <definedName name="_1Signallista2016Avtalmatcharejalla_Crosstab1_Crosstab1_Columns" localSheetId="8">[1]Bas!#REF!</definedName>
    <definedName name="_1Signallista2016Avtalmatcharejalla_Crosstab1_Crosstab1_Columns">[1]Bas!#REF!</definedName>
    <definedName name="_1Signallista2016Avtalmatcharejalla_Crosstab1_Crosstab1_Measure">[1]Bas!#REF!</definedName>
    <definedName name="_xlnm._FilterDatabase" localSheetId="3" hidden="1">'Fördelningsnyckel fjärrv 2022'!$A$25:$D$33</definedName>
    <definedName name="_xlnm._FilterDatabase" localSheetId="8" hidden="1">'Fördelningsnyckel fjärrv 2023'!$A$25:$D$33</definedName>
    <definedName name="cpv_2008_1" localSheetId="3">#REF!</definedName>
    <definedName name="cpv_2008_1" localSheetId="8">#REF!</definedName>
    <definedName name="cpv_2008_1">#REF!</definedName>
    <definedName name="cpv_supplement_2008_2" localSheetId="3">#REF!</definedName>
    <definedName name="cpv_supplement_2008_2" localSheetId="8">#REF!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1" l="1"/>
  <c r="H9" i="32"/>
  <c r="H11" i="29"/>
  <c r="D64" i="32"/>
  <c r="D71" i="32" s="1"/>
  <c r="D51" i="32"/>
  <c r="H19" i="32" s="1"/>
  <c r="L21" i="32"/>
  <c r="L14" i="32" s="1"/>
  <c r="D64" i="31"/>
  <c r="D71" i="31" s="1"/>
  <c r="D51" i="31"/>
  <c r="H19" i="31" s="1"/>
  <c r="L21" i="31"/>
  <c r="L14" i="31" s="1"/>
  <c r="X28" i="29" l="1"/>
  <c r="X28" i="30"/>
  <c r="X30" i="30"/>
  <c r="X26" i="30"/>
  <c r="T35" i="30"/>
  <c r="T21" i="30" s="1"/>
  <c r="K35" i="30"/>
  <c r="K21" i="30" s="1"/>
  <c r="H11" i="30"/>
  <c r="M32" i="30" s="1"/>
  <c r="B9" i="32" s="1"/>
  <c r="M6" i="30"/>
  <c r="T35" i="29"/>
  <c r="T21" i="29" s="1"/>
  <c r="X30" i="29"/>
  <c r="X26" i="29"/>
  <c r="K35" i="29"/>
  <c r="K21" i="29" s="1"/>
  <c r="M6" i="29"/>
  <c r="L20" i="28"/>
  <c r="L13" i="28" s="1"/>
  <c r="L20" i="27"/>
  <c r="L13" i="27" s="1"/>
  <c r="L20" i="26"/>
  <c r="L13" i="26" s="1"/>
  <c r="L20" i="25"/>
  <c r="L13" i="25" s="1"/>
  <c r="X35" i="30" l="1"/>
  <c r="X35" i="29"/>
  <c r="X21" i="29" s="1"/>
  <c r="P19" i="32"/>
  <c r="M30" i="29"/>
  <c r="M32" i="29"/>
  <c r="B9" i="31" s="1"/>
  <c r="M28" i="29"/>
  <c r="M26" i="29"/>
  <c r="X21" i="30"/>
  <c r="T24" i="30"/>
  <c r="H26" i="30"/>
  <c r="H21" i="30" s="1"/>
  <c r="M26" i="30"/>
  <c r="B8" i="24" s="1"/>
  <c r="M28" i="30"/>
  <c r="M30" i="30"/>
  <c r="H26" i="29"/>
  <c r="H21" i="29" s="1"/>
  <c r="T24" i="29"/>
  <c r="Q30" i="30" l="1"/>
  <c r="M5" i="30" s="1"/>
  <c r="B8" i="28"/>
  <c r="H8" i="28" s="1"/>
  <c r="P18" i="28" s="1"/>
  <c r="R18" i="28" s="1"/>
  <c r="R20" i="28" s="1"/>
  <c r="R10" i="28" s="1"/>
  <c r="Q28" i="30"/>
  <c r="M4" i="30" s="1"/>
  <c r="B8" i="25"/>
  <c r="H8" i="25" s="1"/>
  <c r="P18" i="25" s="1"/>
  <c r="P21" i="32"/>
  <c r="R19" i="32"/>
  <c r="R21" i="32" s="1"/>
  <c r="R11" i="32" s="1"/>
  <c r="Q28" i="29"/>
  <c r="M4" i="29" s="1"/>
  <c r="B8" i="26"/>
  <c r="H8" i="26" s="1"/>
  <c r="P18" i="26" s="1"/>
  <c r="R18" i="26" s="1"/>
  <c r="R20" i="26" s="1"/>
  <c r="R10" i="26" s="1"/>
  <c r="P19" i="31"/>
  <c r="Q30" i="29"/>
  <c r="M5" i="29" s="1"/>
  <c r="B8" i="27"/>
  <c r="H8" i="27" s="1"/>
  <c r="P18" i="27" s="1"/>
  <c r="R18" i="27" s="1"/>
  <c r="R20" i="27" s="1"/>
  <c r="R10" i="27" s="1"/>
  <c r="Q26" i="30"/>
  <c r="B8" i="14"/>
  <c r="H8" i="14" s="1"/>
  <c r="Q26" i="29"/>
  <c r="M35" i="29"/>
  <c r="M35" i="30"/>
  <c r="P11" i="32" l="1"/>
  <c r="P14" i="32"/>
  <c r="R18" i="25"/>
  <c r="R20" i="25" s="1"/>
  <c r="R10" i="25" s="1"/>
  <c r="P20" i="25"/>
  <c r="P20" i="28"/>
  <c r="P13" i="28" s="1"/>
  <c r="R19" i="31"/>
  <c r="R21" i="31" s="1"/>
  <c r="R11" i="31" s="1"/>
  <c r="P21" i="31"/>
  <c r="P20" i="27"/>
  <c r="P10" i="27" s="1"/>
  <c r="Q35" i="29"/>
  <c r="Q21" i="29" s="1"/>
  <c r="P20" i="26"/>
  <c r="P10" i="26" s="1"/>
  <c r="M2" i="29"/>
  <c r="Q35" i="30"/>
  <c r="Q21" i="30" s="1"/>
  <c r="M2" i="30"/>
  <c r="M21" i="30"/>
  <c r="M24" i="30"/>
  <c r="M21" i="29"/>
  <c r="M24" i="29"/>
  <c r="L20" i="24"/>
  <c r="L13" i="24" s="1"/>
  <c r="H8" i="24"/>
  <c r="P18" i="24" s="1"/>
  <c r="L20" i="14"/>
  <c r="L13" i="14"/>
  <c r="P13" i="27" l="1"/>
  <c r="P10" i="28"/>
  <c r="P10" i="25"/>
  <c r="P13" i="25"/>
  <c r="P11" i="31"/>
  <c r="P14" i="31"/>
  <c r="P13" i="26"/>
  <c r="M11" i="29"/>
  <c r="M11" i="30"/>
  <c r="P20" i="24"/>
  <c r="P10" i="24" s="1"/>
  <c r="R18" i="24"/>
  <c r="R20" i="24" s="1"/>
  <c r="R10" i="24" s="1"/>
  <c r="P13" i="24" l="1"/>
  <c r="P18" i="14" l="1"/>
  <c r="R18" i="14" l="1"/>
  <c r="P20" i="14" l="1"/>
  <c r="P13" i="14" l="1"/>
  <c r="P10" i="14"/>
  <c r="R20" i="14"/>
  <c r="R10" i="14" s="1"/>
</calcChain>
</file>

<file path=xl/sharedStrings.xml><?xml version="1.0" encoding="utf-8"?>
<sst xmlns="http://schemas.openxmlformats.org/spreadsheetml/2006/main" count="1034" uniqueCount="288">
  <si>
    <t>Fördelningsnyckel för fjärrvärme, till Miljöspendanalys (version 3, årgång 2024)</t>
  </si>
  <si>
    <t>IVL Svenska Miljöinstitutet AB, U6928:2</t>
  </si>
  <si>
    <t>Information om versionen</t>
  </si>
  <si>
    <t>Vid användning</t>
  </si>
  <si>
    <t>Vid användning av material i denna fil så ange källan med källhanvisning.</t>
  </si>
  <si>
    <t>Vid publicering av material som bearbetats med hjälp av material i denna fil ska källan anges som: Med bearbetning av/ med hjälp av, eller likande, samt källan.</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</si>
  <si>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</si>
  <si>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</si>
  <si>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Kontakt vid frågor</t>
  </si>
  <si>
    <t>Frågeservice</t>
  </si>
  <si>
    <t>https://www.upphandlingsmyndigheten.se/frageportalen/</t>
  </si>
  <si>
    <t>08-58621701</t>
  </si>
  <si>
    <t>Versioner och förändringar</t>
  </si>
  <si>
    <t>Första version</t>
  </si>
  <si>
    <t>årgång 2022</t>
  </si>
  <si>
    <t>Johansson, Jens et al (2022-02-17) Miljöspendanalys, miljöindikatorer - fördelningsnycklar. Upphandlingsmyndigheten, Solna.</t>
  </si>
  <si>
    <t>Andra versionen</t>
  </si>
  <si>
    <t>Johansson, Jens et al (2022-03-02) Miljöspendanalys, miljöindikatorer - fördelningsnycklar. Upphandlingsmyndigheten, Solna.</t>
  </si>
  <si>
    <t>Förändring</t>
  </si>
  <si>
    <t>Logga, kontaktinformation, versionsinformation tilllagd. Förtydligande i vissa texter.</t>
  </si>
  <si>
    <t>Tredje versionen</t>
  </si>
  <si>
    <t>årgång 2024</t>
  </si>
  <si>
    <t>Lönnqvist, Tomas och Johansson, Jens. IVL 2024, U6928:2. Miljöspendanalys, miljöindikatorer - fördelningsnyckel fjärrvärme. IVL Svenska Miljöinstitutet, Göteborg.</t>
  </si>
  <si>
    <t>Fördelningsnyckel på fjärrvärme separerad från övriga energislag och uppdaterad samt utvecklad med specialfall och prisbaser samt automatiserad beräkningsfunktioner.</t>
  </si>
  <si>
    <t>Referenser</t>
  </si>
  <si>
    <t>Referensnummer</t>
  </si>
  <si>
    <t>Energiföretagen</t>
  </si>
  <si>
    <t>Uppgifter om fjärrvärmens klimatpåverkan</t>
  </si>
  <si>
    <t>https://www.energiforetagen.se/statistik/fjarrvarmestatistik/miljovardering-av-fjarrvarme/</t>
  </si>
  <si>
    <t>Raziyeh Khodayari, Energiföretagen</t>
  </si>
  <si>
    <t>e-post</t>
  </si>
  <si>
    <t>Nils Holgersson rapporten, jämföresledata, Nils Holgersson Gruppen </t>
  </si>
  <si>
    <t>Uppgifter om fjärrvärmens priser</t>
  </si>
  <si>
    <t>https://nilsholgersson.nu/</t>
  </si>
  <si>
    <t>Thomas Johansson, Boverket</t>
  </si>
  <si>
    <t>Källangivelse</t>
  </si>
  <si>
    <t xml:space="preserve"> </t>
  </si>
  <si>
    <t>Vid användning av denna eller uppgifter i denna fil, ange källan: Lönnqvist, Tomas och Johansson, Jens. IVL 2024, U6928:2. Miljöspendanalys, miljöindikatorer - fördelningsnyckel fjärrvärme. IVL Svenska Miljöinstitutet, Göteborg.</t>
  </si>
  <si>
    <t>Fördelningsnyckel för fjärrvärme, till Miljöspendanalys (version 3, 2024-12-19)</t>
  </si>
  <si>
    <t>Upphandlingsmyndigheten, Solna.</t>
  </si>
  <si>
    <t>Logga, kontaktinformation, versionsinformation tillagd. Förtydligande i vissa texter.</t>
  </si>
  <si>
    <t>Miljöspendanalys, miljöindikatorer - fördelningsnyckel fjärrvärme. IVL Svenska Miljöinstitutet, Göteborg, 2024, U6928:2.</t>
  </si>
  <si>
    <t>Fördelningsnyckel, för fjärrvärme, till Miljöspendanalys (version 3, 2024-12-19)</t>
  </si>
  <si>
    <t>Information om fjärrvärmeindikatorerna</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</si>
  <si>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</si>
  <si>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</si>
  <si>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</si>
  <si>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Den inköpssumman ni har på "defaultnivån" (för närvarande nivå 3) i miljöspendanalysens kategoristruktur ska kopieras till fördelningsnyckeln.</t>
  </si>
  <si>
    <t>I fördelningsnyckeln fördelas den överflyttade inköpssumman till ett antal poster i fördelningsnyckeln. Inköpssummorna kan fördelas procentuellt eller med en summa (kr) till de olika posterna.</t>
  </si>
  <si>
    <t xml:space="preserve">Den procentuella fördelningen kan baseras på statistik av det aktuella fallet eller på tidigare inköp. </t>
  </si>
  <si>
    <t>För de poster som ingår i respektive fördelningsnyckeln finns ett antal miljöindikatorer preciserade.</t>
  </si>
  <si>
    <r>
      <t>Den del av inköpssumman (kr) som fördelas till en post multipliceras med posten respektive miljöindikator (exempelvis kg CO</t>
    </r>
    <r>
      <rPr>
        <vertAlign val="subscript"/>
        <sz val="12"/>
        <color theme="1"/>
        <rFont val="Calibri"/>
        <family val="2"/>
        <scheme val="minor"/>
      </rPr>
      <t>2</t>
    </r>
    <r>
      <rPr>
        <sz val="12"/>
        <color theme="1"/>
        <rFont val="Calibri"/>
        <family val="2"/>
        <scheme val="minor"/>
      </rPr>
      <t>-e/kr). Produkten blir en miljöpåverkan (exempelvis kg CO</t>
    </r>
    <r>
      <rPr>
        <vertAlign val="subscript"/>
        <sz val="12"/>
        <color theme="1"/>
        <rFont val="Calibri"/>
        <family val="2"/>
        <scheme val="minor"/>
      </rPr>
      <t>2</t>
    </r>
    <r>
      <rPr>
        <sz val="12"/>
        <color theme="1"/>
        <rFont val="Calibri"/>
        <family val="2"/>
        <scheme val="minor"/>
      </rPr>
      <t>-e) per post.</t>
    </r>
  </si>
  <si>
    <t xml:space="preserve">Efter beräkning summeras miljöpåverkan för de olika posterna och ni kan därefter flytta miljöpåverkan (klimatpåverkan) till kategoristrukturen (spendanalysen). </t>
  </si>
  <si>
    <t>I kategoristrukturen (spendanalysen) kan värdet av miljöpåverkan som räknats fram från fördelningsnyckeln därefter summeras med värden för miljöpåverkan från andra inköpskategorier.</t>
  </si>
  <si>
    <t>Fördelningsnycklar finns för år 2022 ( fyra flikar) eller 2023 (fyra flikar).</t>
  </si>
  <si>
    <t>Fjärrvärme, indikatorer och miljöaspekter</t>
  </si>
  <si>
    <t>Fjärrvärme kan medföra olika stor miljöpåverkan beroende på bränsle och på hur värmen har alstrats. Av den anledningen finns en fördelningsnyckel för inköp av fjärrvärme med.</t>
  </si>
  <si>
    <t>Värdet i indikatorerna baseras på den så kallade residualen. Residualen utgörs av det värmen i fjärrvärmenätet men med korrigeringar för försäljning där kunden betalt för värme (eller eventuell el) av visst ursbrung. Exempelvis om en kund köpt endast värme alstrad enbart med biobränslen.
ursprungsgarantier.</t>
  </si>
  <si>
    <t>Resterande kundkrets får då dela på resterande bränslens (källors) klimatpåverkan. För fjärrvärme finns dock ej någon tredjepartsverifierad ursprungsmärkningen som bygger på, däremot påverkas fördelningen av försäljning av andra "produkter" (exempelvis värme av enbart biobräsnlen, etc.).</t>
  </si>
  <si>
    <t>Miljövärdet (klimatpåverkan) på grund av avfallsförbränning allokeras (hamnar på) den som förbränner avfallet.</t>
  </si>
  <si>
    <t xml:space="preserve">Viss (miljö-) klimatpåverkan räknas inte in i värdet. Exempelvis så sätts klimatpåverkan för spillvärme till noll. </t>
  </si>
  <si>
    <t xml:space="preserve">Mer om miljövärderingen av förbränning inom energisektorn (fjärrvärme bl.a.) finnas att läsa på: https://www.energiforetagen.se/statistik/fjarrvarmestatistik/miljovardering-av-fjarrvarme/ </t>
  </si>
  <si>
    <t>Fördelningsnyckeln är nu inställd på 100% Svenskt medelvärde. För att påvisa skillnader mellan klimatmässigt högsta, medel- och minsta påverkan finns dessa alternativ med.</t>
  </si>
  <si>
    <t>Det fjärrvärmenät som levererar med minst klimatpåverkan har högre (ca 97%) tillvaratagande av spillvärme från industrier och anna verksamhet.</t>
  </si>
  <si>
    <t>Det fjärrvärmenät som levererar med högst klimatpåverkan har hög inblandning av avfall samt viss del fossila bränslen.</t>
  </si>
  <si>
    <t>Hur fördelningsnyckeln kan användas</t>
  </si>
  <si>
    <t>Detta ger er en snabb indikation på fjärrvärmens klimatpåverkan.</t>
  </si>
  <si>
    <t>Vill ni ha en mer specifik jämförelse för ert specifika fall rekommenderas Energiföretagens webb där specifika leverantörer av fjärrvärme och deras klimatpåverkan kan sökas ut.</t>
  </si>
  <si>
    <t>De värden ni får fram där kan användas i fliken "Mer specifik jämförelse" för år 2022 eller 2023.</t>
  </si>
  <si>
    <t>Detta ger er även möjlighet till en snabb indikativ jämförelse med hur ni ligger till jämfört med svenskt medel och högst respektive lägst klimatpåverkan för fjärrvärmen.</t>
  </si>
  <si>
    <t>Priser på fjärrvärme</t>
  </si>
  <si>
    <t>Priserna i denna version av fördelningsnyckeln baserar sig på år 2022 och år 2023 finns också med.</t>
  </si>
  <si>
    <t>I Nils Holgersson rapporterna, på Nils Holgersson gruppens webb kan priser för olika fjärrvärmeleverantörer sökas fram.</t>
  </si>
  <si>
    <t>För att hantera prisförändringar har vi infört en faktor för procentuell prisökning i fördelningsnyckeln. Den är nu i denna version satt till 1 (det vill säga ingen ändring alls) för basår för priser på 2022 och 2023.</t>
  </si>
  <si>
    <t xml:space="preserve">Ni kan själva ersätta faktorn med en siffra för prisökning som stämmer med hur priset förändrats för er del, för det område och och år ni analyserar. </t>
  </si>
  <si>
    <t>Räknar ni fram prisökning för er egen organisation är det lämpligt att använda era egna uppgifter om det ni måste betala, om ni har tillgång till sådana uppgifter.</t>
  </si>
  <si>
    <t>Har ni inte tillgång till sådana uppgifter kan ni se på Nils Holgersson rapporterna, på Nils Holgersson gruppens webb.</t>
  </si>
  <si>
    <t>Indikatorernas begränsningar</t>
  </si>
  <si>
    <t>Miljövärden i indikatorerna består av värden berälknade ifrån Energiföretagens inforamtion och statistik.</t>
  </si>
  <si>
    <t>Indikatorerna utgörs av många decimaler (nio). Det är INTE ett mått på, och ska INTE tas för exakthet. Antalet decimaler är ett resultat på beräkningarna för att få fram respektive indikator.</t>
  </si>
  <si>
    <t>Respektive indikator kommer, beroende på inköpsvolymens storlek, ibland att multipliceras med hundratusentals eller miljontals kronor. Antalet decimaler är satt för att kunna hantera det.</t>
  </si>
  <si>
    <t>Av matematisk princip bör avrundningar ske först efter beräkning. Avrundning av resultat kan lämpligen ske till hundratals kilo.</t>
  </si>
  <si>
    <t>Användaren bör alltid ha i minnet att indikatorerna heter indikatorer för att de ger endast en indikation, resultatet är sålunda också en indikation.</t>
  </si>
  <si>
    <t>Tolkning av resultat</t>
  </si>
  <si>
    <r>
      <t>Resultat ska ses som</t>
    </r>
    <r>
      <rPr>
        <b/>
        <sz val="12"/>
        <color theme="1"/>
        <rFont val="Calibri"/>
        <family val="2"/>
        <scheme val="minor"/>
      </rPr>
      <t xml:space="preserve"> indikationer</t>
    </r>
    <r>
      <rPr>
        <sz val="12"/>
        <color theme="1"/>
        <rFont val="Calibri"/>
        <family val="2"/>
        <scheme val="minor"/>
      </rPr>
      <t xml:space="preserve"> på inköpens klimatpåverkan. De typer av inköp som analysresultat indikerar är störst bör undersökas närmare. Exempelvis bör undersökas om resultat beror på större förändringar av inköpsvolymer,</t>
    </r>
  </si>
  <si>
    <r>
      <t>större prisförändringar eller andra faktorer. Som metodik för att arbeta med resultat av miljöspendanalys så passar kategoristyrning (category management) bra; de kategorier som analysen indikerar har störst klimatpåverkan (kg CO</t>
    </r>
    <r>
      <rPr>
        <vertAlign val="subscript"/>
        <sz val="12"/>
        <color theme="1"/>
        <rFont val="Calibri"/>
        <family val="2"/>
        <scheme val="minor"/>
      </rPr>
      <t>2</t>
    </r>
    <r>
      <rPr>
        <sz val="12"/>
        <color theme="1"/>
        <rFont val="Calibri"/>
        <family val="2"/>
        <scheme val="minor"/>
      </rPr>
      <t xml:space="preserve">-e) bör prioriteras för granskning </t>
    </r>
  </si>
  <si>
    <t>Granskning kan leda till att bilden bekräftas eller i kunskap om att analysen bör uppdateras utifrån ny kunskap. Ser analysens indikationer ut att stämma kan indikerade inköpskategorier med störst påverkan ingå i listan av vilka typer av inköp</t>
  </si>
  <si>
    <t>och förbättringsarbeten eller andra insatser som ska prioriteras. Utifrån denna kan strategier för de olika inköpskategorierna tas fram.</t>
  </si>
  <si>
    <t>Analysresultat bör alltid granskas, rimlighetsprövas och tolkas utifrån användarens samlade kunskap och erfarenheter av miljöområdet och inköpsområdet.</t>
  </si>
  <si>
    <t>------------</t>
  </si>
  <si>
    <t>Fördelningsnyckel, för fjärrvärme 2022, till Miljöspendanalys (version 3,2024-12-19)</t>
  </si>
  <si>
    <t>OBSERVERA Färgkoderna</t>
  </si>
  <si>
    <t xml:space="preserve">Resultat av genomförd fördelning och  klimatberäkning </t>
  </si>
  <si>
    <t>Huvudgrupp</t>
  </si>
  <si>
    <t>Summa klimatpåverkan beräknad av fördelningsnyckeln kilo koldioxidekvivalenter (kg CO2-e)</t>
  </si>
  <si>
    <t>Följ instruktionen, steg för steg, nedan</t>
  </si>
  <si>
    <t>Skriv inte i grå celler</t>
  </si>
  <si>
    <t>Svenskt medel 2022</t>
  </si>
  <si>
    <t>Följ steg F1-F4 + steg F5, eller</t>
  </si>
  <si>
    <t>ljus gula celler kan skrivas i</t>
  </si>
  <si>
    <t>följ steg F1-F4 + steg F6-F8, eller</t>
  </si>
  <si>
    <t>data i mörkgrön cell kopieras till Miljöspendanalysen</t>
  </si>
  <si>
    <t>Värden med minst klimatpåverkan</t>
  </si>
  <si>
    <t>följ steg F1-F4 + steg F9-F11.</t>
  </si>
  <si>
    <t>Värden med störst klimatpåverkan</t>
  </si>
  <si>
    <r>
      <rPr>
        <sz val="11"/>
        <color rgb="FF000000"/>
        <rFont val="Calibri"/>
      </rPr>
      <t>Slutsteg för alla alternativ: Beräknad klimatpåverkan (kg CO</t>
    </r>
    <r>
      <rPr>
        <vertAlign val="subscript"/>
        <sz val="11"/>
        <color rgb="FF000000"/>
        <rFont val="Calibri"/>
      </rPr>
      <t>2</t>
    </r>
    <r>
      <rPr>
        <sz val="11"/>
        <color rgb="FF000000"/>
        <rFont val="Calibri"/>
      </rPr>
      <t>-e) läggs in i Miljöspendanalysen på raden för default för fjärrvärme (" 003050204-JJ Ej CPV) - Fjärrvärme - defaultvärde ")</t>
    </r>
  </si>
  <si>
    <t>Annan eller mer specifik fördelning av bränsle och energi för värmealstringen</t>
  </si>
  <si>
    <t>Steg F1</t>
  </si>
  <si>
    <t>Steg F2</t>
  </si>
  <si>
    <t>Steg F3</t>
  </si>
  <si>
    <t>steg F4</t>
  </si>
  <si>
    <t>minus cell D11</t>
  </si>
  <si>
    <t>minus cell F11</t>
  </si>
  <si>
    <t>lika med summan i cell H11</t>
  </si>
  <si>
    <t>Infoga summan (kronor) för inköp av fjärrvärme , här i cell B11. Energiskatt ska vara med men OBSERVERA att  andra avgifter INTE ska ingå.</t>
  </si>
  <si>
    <t>Infoga summa (kronor) för andra betalda avgifter - Men bara om dessa ingår i summan ni satt in i cell B11. Energiskatten ska INTE dras av. Det finns möjlighet att avräkna avgifter även under de specifika flikarna. Avräkning ska ske endast EN (1) gång, dvs här eller under de olika flikarna.</t>
  </si>
  <si>
    <t>Infoga summa betald moms - Men bara om moms ingår i summan ni satt in i cell B11. Energiskatten ska INTE dras av. Det finns möjlighet att avräkna moms även under de specifika flikarna . Avräkning ska ske endast EN (1) gång, dvs här eller under de olika flikarna.</t>
  </si>
  <si>
    <t>Analysera ovanstående (i cell H11) summa i tabellerna nedan.        Steg 5 utgörs av en förinställd beräkning där Svenskt medel är enda fördelningen. Egen fördelning kan göras i de andra stegen.</t>
  </si>
  <si>
    <t>OBS! När inga fält är ifyllda i de efterföljande flikarna kommer det att stå "#Division/0!" här.</t>
  </si>
  <si>
    <r>
      <t xml:space="preserve">STEG F5 </t>
    </r>
    <r>
      <rPr>
        <sz val="16"/>
        <color rgb="FF000000"/>
        <rFont val="Calibri"/>
        <family val="2"/>
        <scheme val="minor"/>
      </rPr>
      <t>(Genomför detta steg om du INTE kan fördela inköpssumman på olika alternativ.)</t>
    </r>
  </si>
  <si>
    <r>
      <t xml:space="preserve">STEG F6 - F8 </t>
    </r>
    <r>
      <rPr>
        <sz val="14"/>
        <color rgb="FF000000"/>
        <rFont val="Calibri"/>
        <family val="2"/>
        <scheme val="minor"/>
      </rPr>
      <t>(Genomför dessa steg om du vill fördela inköpssumman med procentandelar av totalsumman. Välj dessa steg ELLER steg F9-F11, båda kan inte användas samtidigt.)</t>
    </r>
  </si>
  <si>
    <r>
      <t xml:space="preserve">STEG F9 - F11 </t>
    </r>
    <r>
      <rPr>
        <sz val="14"/>
        <color rgb="FF000000"/>
        <rFont val="Calibri"/>
        <family val="2"/>
        <scheme val="minor"/>
      </rPr>
      <t>(Genomför dessa steg om du vill fördela inköpssumman genom antal kronor av totalsumman. Välj dessa steg ELLER steg F6-F8, båda kan inte användas samtidigt.)</t>
    </r>
  </si>
  <si>
    <t>Defaultinställning för beräkning av klimatpåverkan</t>
  </si>
  <si>
    <t>Justeringsbar inställning - för andelar av inköpt volym - för beräkning av klimatpåverkan</t>
  </si>
  <si>
    <t>Här sker en automatisk beräkning av klimatpåverkan. Denna är en förvald / default- beräkning där Svensk medel utgör indikatorvärdet.</t>
  </si>
  <si>
    <r>
      <rPr>
        <b/>
        <sz val="11"/>
        <color rgb="FF000000"/>
        <rFont val="Calibri"/>
      </rPr>
      <t>Steg F6:</t>
    </r>
    <r>
      <rPr>
        <sz val="11"/>
        <color rgb="FF000000"/>
        <rFont val="Calibri"/>
      </rPr>
      <t xml:space="preserve"> I denna kolumn fördelar du själv ANDELAR (i hundradelar) av inköpt volym, total volym ska bli =1.</t>
    </r>
  </si>
  <si>
    <r>
      <rPr>
        <b/>
        <sz val="11"/>
        <color rgb="FF000000"/>
        <rFont val="Calibri"/>
        <family val="2"/>
        <scheme val="minor"/>
      </rPr>
      <t>Steg F9:</t>
    </r>
    <r>
      <rPr>
        <sz val="11"/>
        <color indexed="8"/>
        <rFont val="Calibri"/>
        <family val="2"/>
        <scheme val="minor"/>
      </rPr>
      <t xml:space="preserve"> I denna kolumn lägger du själv in delar, i antal kronor av inköpt volym.</t>
    </r>
  </si>
  <si>
    <t>Summa klimatpåverkan beräknad av defaultinställningen</t>
  </si>
  <si>
    <t>Kvar att fördela av andelar:</t>
  </si>
  <si>
    <t>Summa fördelad inköpsvolym (SEK)</t>
  </si>
  <si>
    <t>Summa klimatpåverkan beräknad av fördelningsnyckeln</t>
  </si>
  <si>
    <t>enhet: kilo koldioxidekvivalenter (kg CO2-e)</t>
  </si>
  <si>
    <t>Steg F6: I denna kolumn fördelar du själv ANDELAR (i hundradelar) av inköpt volym, total volym ska bli =1.</t>
  </si>
  <si>
    <t>kvar att fördela av inköpsvolym</t>
  </si>
  <si>
    <r>
      <t xml:space="preserve">Huvudgrupp                    </t>
    </r>
    <r>
      <rPr>
        <b/>
        <sz val="11"/>
        <color rgb="FF000000"/>
        <rFont val="Calibri"/>
        <family val="2"/>
        <scheme val="minor"/>
      </rPr>
      <t xml:space="preserve"> (ändra ej i cellerna)</t>
    </r>
  </si>
  <si>
    <t xml:space="preserve">Ursprungets andel av total summa. Är förinställd. </t>
  </si>
  <si>
    <t>Beräknad klimatpåverkan (kg CO2-e)= fördelad volym x förvald klimatindikator (ändra ej i cellerna)</t>
  </si>
  <si>
    <t>Födelad inköpsvolym SEK                  (ändra ej i cellerna)</t>
  </si>
  <si>
    <t>Steg F7:  Gå till respektive flik för mer detaljerad uppdelning av inköpssumman.</t>
  </si>
  <si>
    <t>Beräknad klimatpåverkan (kg CO2-e) Summorna hämtas från respektive flik (ändra ej i cellerna). Gå till respektive flik för mer detaljerad uppdelning av inköpssumman.</t>
  </si>
  <si>
    <t>Steg F9: I denna kolumn lägger du själv in delar, i antal kronor av inköpt volym.</t>
  </si>
  <si>
    <t>Steg F10:  Gå till respektive flik för mer detaljerad uppdelning av inköpssumman.</t>
  </si>
  <si>
    <t>Svenskt medel</t>
  </si>
  <si>
    <t>Filk Svenskt medel 2022</t>
  </si>
  <si>
    <t>Flik Värden med minst klimatpåverkan 2022</t>
  </si>
  <si>
    <t>Flik Värden med störst klimatpåverkan 2022</t>
  </si>
  <si>
    <t>Flik Mer specifika värden 2022</t>
  </si>
  <si>
    <t>totalt antal andelar</t>
  </si>
  <si>
    <t>Summa inköpt volym SEK</t>
  </si>
  <si>
    <t xml:space="preserve">Summa beräknad klimatpåverkan </t>
  </si>
  <si>
    <t>data i mörkgrön cell kopieras till den övergripande Miljöspendanalysen</t>
  </si>
  <si>
    <t>Klimatberäkning av inköp av fjärrvärme, svenskt medelvärde år 2022</t>
  </si>
  <si>
    <t>Justeringsbar inställning för beräkning av klimatpåverkan</t>
  </si>
  <si>
    <t>Steg 1</t>
  </si>
  <si>
    <t>Steg 2</t>
  </si>
  <si>
    <t>Steg 3</t>
  </si>
  <si>
    <t>Steg 4</t>
  </si>
  <si>
    <t>Steg 5</t>
  </si>
  <si>
    <t>Steg 7</t>
  </si>
  <si>
    <t>Steg 8</t>
  </si>
  <si>
    <t>Steg 9</t>
  </si>
  <si>
    <t>minus cell D8</t>
  </si>
  <si>
    <t>minus cell F8</t>
  </si>
  <si>
    <t xml:space="preserve">lika med summan i cell H8 som analyseras nedan </t>
  </si>
  <si>
    <t>I denna kolumn fördelar du själv ANDELAR (i hundradelar) av inköpt volym, total volym ska bli =1.</t>
  </si>
  <si>
    <t>I denna kolumn kan du själv justera prisändringar</t>
  </si>
  <si>
    <t>Kontrollera att hela inköpsvolymen är fördelad. Se nedan i denna kolumn.</t>
  </si>
  <si>
    <t>Infoga summan (kronor) för inköp av fjärrvärme, här i cell B9. Energiskatt ska vara med men OBSERVERA att andra avgifter INTE ska ingå.</t>
  </si>
  <si>
    <t>Infoga summa (kronor) för andra betalda avgifter - Men bara om dessa ingår i summan ni satt in i cell B8. Energiskatten ska INTE dras av.</t>
  </si>
  <si>
    <t>Infoga summa betald moms - Men bara om moms ingår i summan ni satt in i cell B8. Energiskatten ska INTE dras av.</t>
  </si>
  <si>
    <t>Analysera ovanstående (i cell H8) summa i tabellerna nedan.</t>
  </si>
  <si>
    <t>Summa klimatpåverkan beräknad av egen fördelning x klimatindikatorer</t>
  </si>
  <si>
    <t>Prisförändring som används för att balansera prisutvecklingen, anges nedan. Sätt in värde utifrån 1 (1= ingen förändring av prisnivå), ange ökning med (värde över 1) och minskning med (värde mindre än 1)</t>
  </si>
  <si>
    <t>Kvar att fördela av defaultandel (1)</t>
  </si>
  <si>
    <t>UNSPSC-kod</t>
  </si>
  <si>
    <t>UNSPSC-beteckning</t>
  </si>
  <si>
    <t>Notera!</t>
  </si>
  <si>
    <t xml:space="preserve"> CPV-kod           </t>
  </si>
  <si>
    <t>Utbyggd CPV (ej officiell, hjälp-kod)</t>
  </si>
  <si>
    <t>Beskrivning av ursprung</t>
  </si>
  <si>
    <t>Klimatindikator     (kg CO2-e/kr)</t>
  </si>
  <si>
    <t>Bas, år</t>
  </si>
  <si>
    <t>Tillkommande information</t>
  </si>
  <si>
    <t>Referens</t>
  </si>
  <si>
    <t>Steg 6 Skriv själv in andel av total inköpssumma för fjärrvärme i cell L18.</t>
  </si>
  <si>
    <t>Födelad inköpsvolym (kr) SEK   (ändra ej i cellerna, fördelningen sker i steg 5-8)</t>
  </si>
  <si>
    <t>Beräknad klimatpåverkan (kg CO2-e)= fördelad volym x klimatindikator   (ändra ej i cellerna)</t>
  </si>
  <si>
    <t>Fjärrvärme</t>
  </si>
  <si>
    <t>09323000-9</t>
  </si>
  <si>
    <t xml:space="preserve">Fjärrvärme </t>
  </si>
  <si>
    <t>Svenskt medel år 2022</t>
  </si>
  <si>
    <t xml:space="preserve">Värdet till vänster ska användas för inköpssummor som innehåller energiskatt, men är EXKLUSIVE avgifter och moms. </t>
  </si>
  <si>
    <t>519-522</t>
  </si>
  <si>
    <t>Värdet till vänster ska användas för inköpssummor som också innehåller energiskatt, och INKLUSIVE avgifter och moms. Koperia in då värdet i cell H20 till cell H19.</t>
  </si>
  <si>
    <t>Total andel, summa av ovan</t>
  </si>
  <si>
    <t>Total summa av ovan</t>
  </si>
  <si>
    <t>Klimatberäkning av inköp av fjärrvärme, svenskt värde år 2022 med minst klimatpåverkan</t>
  </si>
  <si>
    <t>steg 4</t>
  </si>
  <si>
    <t>minus cell D9</t>
  </si>
  <si>
    <t>minus cell E9</t>
  </si>
  <si>
    <t xml:space="preserve">lika med summan i cell H9 som analyseras nedan </t>
  </si>
  <si>
    <t>Kontrollera att hela inköpsvolymen är fördelad. Se nedaN i denna kolumn.</t>
  </si>
  <si>
    <t>Infoga summa (kronor) för andra betalda avgifter - Men bara om dessa ingår i summan ni satt in i cell B9. Energiskatten ska INTE dras av.</t>
  </si>
  <si>
    <t>Infoga summa betald moms - Men bara om moms ingår i summan ni satt in i cell B9. Energiskatten ska INTE dras av.</t>
  </si>
  <si>
    <t>Analysera ovanstående (i cell H9) summa i tabellerna nedan.</t>
  </si>
  <si>
    <t>Beskrivning</t>
  </si>
  <si>
    <r>
      <t>Steg 6 Skriv själv in</t>
    </r>
    <r>
      <rPr>
        <b/>
        <u val="singleAccounting"/>
        <sz val="12"/>
        <rFont val="Calibri"/>
        <family val="2"/>
        <scheme val="minor"/>
      </rPr>
      <t xml:space="preserve"> andel av</t>
    </r>
    <r>
      <rPr>
        <b/>
        <sz val="12"/>
        <rFont val="Calibri"/>
        <family val="2"/>
        <scheme val="minor"/>
      </rPr>
      <t xml:space="preserve"> total inköpssumma för fjärrvärme i cell L19.</t>
    </r>
  </si>
  <si>
    <t>Värden för minsta klimatpåverkan från fjärrvärme  år 2022</t>
  </si>
  <si>
    <t>Klimatberäkning av inköp av fjärrvärme, svenskt värde år 2022 med störst klimatpåverkan</t>
  </si>
  <si>
    <t>Värden för största klimatpåverkan från fjärrvärme  år 2022</t>
  </si>
  <si>
    <t>Klimatberäkning av inköp av fjärrvärme, mer specifika värden år 2022</t>
  </si>
  <si>
    <t xml:space="preserve">Observera att beräkning av värde för klimatpåverkan i det mer specifika fall </t>
  </si>
  <si>
    <t>som du vill använda sker i steg 5 - 7 &amp; 12. Detta börjar på rad 26 i denna flik.</t>
  </si>
  <si>
    <t>Justeringsbar inställning för beräkning av inköpens klimatpåverkan</t>
  </si>
  <si>
    <t>Steg 10</t>
  </si>
  <si>
    <t>Steg 11</t>
  </si>
  <si>
    <t>OBS! När inga fält i steg 5 och 6 är ifyllda  kommer det att stå "#Division/0!" här.</t>
  </si>
  <si>
    <r>
      <t>Steg 8 Skriv själv in</t>
    </r>
    <r>
      <rPr>
        <b/>
        <u val="singleAccounting"/>
        <sz val="12"/>
        <rFont val="Calibri"/>
        <family val="2"/>
        <scheme val="minor"/>
      </rPr>
      <t xml:space="preserve"> andel av</t>
    </r>
    <r>
      <rPr>
        <b/>
        <sz val="12"/>
        <rFont val="Calibri"/>
        <family val="2"/>
        <scheme val="minor"/>
      </rPr>
      <t xml:space="preserve"> total inköpssumma för fjärrvärme i cell L19.</t>
    </r>
  </si>
  <si>
    <t>Födelad inköpsvolym (kr) SEK   (ändra ej i cellerna, fördelningen sker i steg 8)</t>
  </si>
  <si>
    <t>Värden för egen beräknad klimatpåverkan från fjärrvärme  år 2023</t>
  </si>
  <si>
    <t>Beräkning av klimatpåverkan eller indikator för klimatpåverkan, för mer specifika fall.</t>
  </si>
  <si>
    <r>
      <rPr>
        <b/>
        <sz val="11"/>
        <color theme="1"/>
        <rFont val="Calibri"/>
        <family val="2"/>
        <scheme val="minor"/>
      </rPr>
      <t>Hämta uppgifter</t>
    </r>
    <r>
      <rPr>
        <sz val="11"/>
        <color theme="1"/>
        <rFont val="Calibri"/>
        <family val="2"/>
        <scheme val="minor"/>
      </rPr>
      <t xml:space="preserve"> om klimatpåverkan /emission av växthusgaser ifrån Energiföretagens excelfil "Fjärrvärmens-lokala-miljövärden-2022"</t>
    </r>
  </si>
  <si>
    <t xml:space="preserve">Dessa uppgifter finns på Energiföretaganes webb; </t>
  </si>
  <si>
    <t>När du valt företag och nät kommer klimatpåverkan, i form av beräknade emissioner av växthusgaser att synas i cellerna "förbränning" (CO2-ekv/kWH) och "Transporter och produktion av bränslen" (CO2-ekv/kWH).</t>
  </si>
  <si>
    <t>Ta dessa två värden och stoppa in dem på raderna nedan:</t>
  </si>
  <si>
    <t>Emission av växthusgaser:</t>
  </si>
  <si>
    <t>Förbränning:</t>
  </si>
  <si>
    <r>
      <rPr>
        <b/>
        <sz val="11"/>
        <color theme="1"/>
        <rFont val="Calibri"/>
        <family val="2"/>
        <scheme val="minor"/>
      </rPr>
      <t>Gram</t>
    </r>
    <r>
      <rPr>
        <sz val="11"/>
        <color theme="1"/>
        <rFont val="Calibri"/>
        <family val="2"/>
        <scheme val="minor"/>
      </rPr>
      <t xml:space="preserve"> CO</t>
    </r>
    <r>
      <rPr>
        <vertAlign val="subscript"/>
        <sz val="11"/>
        <color theme="1"/>
        <rFont val="Calibri"/>
        <family val="2"/>
        <scheme val="minor"/>
      </rPr>
      <t>2</t>
    </r>
    <r>
      <rPr>
        <sz val="11"/>
        <color theme="1"/>
        <rFont val="Calibri"/>
        <family val="2"/>
        <scheme val="minor"/>
      </rPr>
      <t>-ekv/kWh</t>
    </r>
  </si>
  <si>
    <t>Transport och produktion av bränslen:</t>
  </si>
  <si>
    <t>Steg 6</t>
  </si>
  <si>
    <r>
      <rPr>
        <b/>
        <sz val="11"/>
        <color theme="1"/>
        <rFont val="Calibri"/>
        <family val="2"/>
        <scheme val="minor"/>
      </rPr>
      <t>Hämta uppgifter</t>
    </r>
    <r>
      <rPr>
        <sz val="11"/>
        <color theme="1"/>
        <rFont val="Calibri"/>
        <family val="2"/>
        <scheme val="minor"/>
      </rPr>
      <t xml:space="preserve"> om era specifika kostnader eller priser för  fjärrvärmen ni köpt. Priserna måste vara (eller omvandlas till) kronor per kWh.</t>
    </r>
  </si>
  <si>
    <t>Priserna ni använder ska vara exklusive moms.</t>
  </si>
  <si>
    <t>Har ni inte tillgång till prisuppgifter så kan ni gå till steg 7.</t>
  </si>
  <si>
    <t>Piser: kr per kWh</t>
  </si>
  <si>
    <r>
      <t xml:space="preserve">Kronor (exklusive moms) per </t>
    </r>
    <r>
      <rPr>
        <b/>
        <sz val="14"/>
        <color theme="1"/>
        <rFont val="Calibri"/>
        <family val="2"/>
        <scheme val="minor"/>
      </rPr>
      <t>kWh</t>
    </r>
  </si>
  <si>
    <t>Automatisk beräkning av Mer specifik indikator</t>
  </si>
  <si>
    <t>Den mer specifika indikatorn beräknas genom att lägga samman värdena i celler D35 och D37, därefter</t>
  </si>
  <si>
    <t>Därefter delas summan med 1000 för att omvändla summan till kg CO2-e istället för gram CO2-e.</t>
  </si>
  <si>
    <t>Därefter delas kvoten med ert mer specifika pris (kronor per kWh)</t>
  </si>
  <si>
    <t>Det ger er mer specifika indikator:</t>
  </si>
  <si>
    <t>Värdet i cell D51 kopieras automatiskt till cell H19.</t>
  </si>
  <si>
    <t>Efter steg 6 kan ni välja att gå vidare med steg 8, på rad 8, kolumn L.</t>
  </si>
  <si>
    <r>
      <rPr>
        <b/>
        <sz val="11"/>
        <color theme="1"/>
        <rFont val="Calibri"/>
        <family val="2"/>
        <scheme val="minor"/>
      </rPr>
      <t xml:space="preserve">Hämta uppgifter </t>
    </r>
    <r>
      <rPr>
        <sz val="11"/>
        <color theme="1"/>
        <rFont val="Calibri"/>
        <family val="2"/>
        <scheme val="minor"/>
      </rPr>
      <t xml:space="preserve">om den total mängd värme (kWh) ni köpt. </t>
    </r>
    <r>
      <rPr>
        <b/>
        <sz val="14"/>
        <color theme="1"/>
        <rFont val="Calibri"/>
        <family val="2"/>
        <scheme val="minor"/>
      </rPr>
      <t>Fjärvärmen måste anges i (eller omvandlas till) kWh.</t>
    </r>
  </si>
  <si>
    <t>Leverad fjärrvärme</t>
  </si>
  <si>
    <t>kWh</t>
  </si>
  <si>
    <t>Automatisk beräkning av Fjärrvärmens klimatpåverkan</t>
  </si>
  <si>
    <t>Därefter multipliceras kvoten med levererad fjärrvärme i cell D58, ovan.</t>
  </si>
  <si>
    <r>
      <t>Kg CO</t>
    </r>
    <r>
      <rPr>
        <b/>
        <vertAlign val="subscript"/>
        <sz val="11"/>
        <color theme="1"/>
        <rFont val="Calibri"/>
        <family val="2"/>
        <scheme val="minor"/>
      </rPr>
      <t>2</t>
    </r>
    <r>
      <rPr>
        <b/>
        <sz val="11"/>
        <color theme="1"/>
        <rFont val="Calibri"/>
        <family val="2"/>
        <scheme val="minor"/>
      </rPr>
      <t>-ekvivalenter</t>
    </r>
  </si>
  <si>
    <t>OBS! När inga fält i steg 5 och/eller 7 är ifyllda  kommer det att stå "0" här.</t>
  </si>
  <si>
    <t>Gå därefter vidare till steg 12, nedan.</t>
  </si>
  <si>
    <t>Steg 12</t>
  </si>
  <si>
    <t>Summa klimatpåverkan beräknad av egen uppgifter i steg 5 och steg 7.</t>
  </si>
  <si>
    <t>Fördelningsnyckel, för fjärrvärme 2023, till Miljöspendanalys (version 3,  2024-12-19)</t>
  </si>
  <si>
    <t>Svenskt medel 2023</t>
  </si>
  <si>
    <t>Här sker en automatisk beräkning av klimatpåverkan. Denna är en förvald / default- beräkning där Svenskt medel utgör indikatorn.</t>
  </si>
  <si>
    <r>
      <rPr>
        <b/>
        <sz val="11"/>
        <color rgb="FF000000"/>
        <rFont val="Calibri"/>
        <family val="2"/>
        <scheme val="minor"/>
      </rPr>
      <t>Steg F6:</t>
    </r>
    <r>
      <rPr>
        <sz val="11"/>
        <color indexed="8"/>
        <rFont val="Calibri"/>
        <family val="2"/>
        <scheme val="minor"/>
      </rPr>
      <t xml:space="preserve"> I denna kolumn fördelar du själv ANDELAR (i hundradelar) av inköpt volym, total volym ska bli =1.</t>
    </r>
  </si>
  <si>
    <t>Filk Svenskt medel 2023</t>
  </si>
  <si>
    <t>Flik Värden med minst klimatpåverkan 2023</t>
  </si>
  <si>
    <t>Flik Värden med störst klimatpåverkan 2023</t>
  </si>
  <si>
    <t>Flik Mer specifika värden 2023</t>
  </si>
  <si>
    <t>Klimatberäkning av inköp av fjärrvärme, svenskt medelvärde år 2023</t>
  </si>
  <si>
    <t>Svenskt medel år 2023</t>
  </si>
  <si>
    <t>Klimatberäkning av inköp av fjärrvärme, svenskt värde år 2023 med minst klimatpåverkan</t>
  </si>
  <si>
    <t>Värden för minsta klimatpåverkan från fjärrvärme  år 2023</t>
  </si>
  <si>
    <t>Klimatberäkning av inköp av fjärrvärme, svenskt värde år 2023 med störst klimatpåverkan</t>
  </si>
  <si>
    <t>Värden för största klimatpåverkan från fjärrvärme  år 2023</t>
  </si>
  <si>
    <t>Klimatberäkning av inköp av fjärrvärme, mer specifika värden år 2023</t>
  </si>
  <si>
    <r>
      <rPr>
        <b/>
        <sz val="11"/>
        <color theme="1"/>
        <rFont val="Calibri"/>
        <family val="2"/>
        <scheme val="minor"/>
      </rPr>
      <t>Hämta uppgifter</t>
    </r>
    <r>
      <rPr>
        <sz val="11"/>
        <color theme="1"/>
        <rFont val="Calibri"/>
        <family val="2"/>
        <scheme val="minor"/>
      </rPr>
      <t xml:space="preserve"> om klimatpåverkan /emission av växthusgaser ifrån Energiföretagens excelfil "Fjärrvärmens-lokala-miljövärden-2023"</t>
    </r>
  </si>
  <si>
    <t>Det ger er merr specifika indikator:</t>
  </si>
  <si>
    <t>v</t>
  </si>
  <si>
    <t>När du valt företag och nät kommer klimatpåverkan, i form av beräknade emissioner av växthusgaser att synas i cellerna "förbränning" (CO2-ekv/kWh) och "Transporter och produktion av bränslen" (CO2-ekv/kWh).</t>
  </si>
  <si>
    <t>I cellen ovan: kopiera in värdet från fliken Mer specifika värden 2023 manuellt- Värdet som ska in här finns i den fliken under steg 11  (cell R11) eller steg 12 (cell D71),</t>
  </si>
  <si>
    <t>Ovanstående värde (i cell D71) summa läggs manuellt in i fliken "Fördelningsnyckel fjärrv 2022" , i steg F8 i cell Q32 eller steg F11 cell X32. Ändra ej i cellen, kopiera summan!</t>
  </si>
  <si>
    <t>Nedanstående värde (i cell D71) summa läggs manuellt in i fliken "Fördelningsnyckel fjärrv 2022" , i steg F8 i cell Q32 eller steg F11 cell X32. Ändra ej i cellen, kopiera summan!</t>
  </si>
  <si>
    <t>Ovanstående värde (i cell D71) summa läggs manuellt in i fliken "Fördelningsnyckel fjärrv 2023" , i steg F8 i cell Q32 eller steg F11 cell X32. Ändra ej i cellen, kopiera summan!</t>
  </si>
  <si>
    <t>Nedanstående värde (i cell D71) summa läggs manuellt in i fliken "Fördelningsnyckel fjärrv 2023" , i steg F8 i cell Q32 eller steg F11 cell X32. Ändra ej i cellen, kopiera summan!</t>
  </si>
  <si>
    <t>I cellen ovan: kopiera in värdet från fliken Mer specifika värden 2022 manuellt- Värdet som ska in här finns i den fliken under steg 11  (cell R11) eller steg 12 (cell D71),</t>
  </si>
  <si>
    <t>Infoga summan (kronor) för inköp av fjärrvärme, här i cell B8. Energiskatt ska vara med men OBSERVERA att andra avgifter INTE ska ingå.</t>
  </si>
  <si>
    <t>minus cell E11</t>
  </si>
  <si>
    <r>
      <rPr>
        <b/>
        <sz val="11"/>
        <color rgb="FF000000"/>
        <rFont val="Calibri"/>
        <family val="2"/>
        <scheme val="minor"/>
      </rPr>
      <t>Steg F8:</t>
    </r>
    <r>
      <rPr>
        <b/>
        <sz val="11"/>
        <color indexed="8"/>
        <rFont val="Calibri"/>
        <family val="2"/>
        <scheme val="minor"/>
      </rPr>
      <t xml:space="preserve"> Summa total klimatpåverkan (av beräknad el). Summan läggs manuellt in i Miljöspendanalysen på raden för default för fjärrvärme " CPV -003050204-JJ  Ej CPV -  Fjärrvärme - defaultvärde" Ändra ej i cellen, kopiera summan!</t>
    </r>
  </si>
  <si>
    <r>
      <rPr>
        <b/>
        <sz val="11"/>
        <color rgb="FF000000"/>
        <rFont val="Calibri"/>
        <family val="2"/>
        <scheme val="minor"/>
      </rPr>
      <t>Steg F11:</t>
    </r>
    <r>
      <rPr>
        <b/>
        <sz val="11"/>
        <color indexed="8"/>
        <rFont val="Calibri"/>
        <family val="2"/>
        <scheme val="minor"/>
      </rPr>
      <t xml:space="preserve"> Summa total klimatpåverkan (av beräknad el). Summan läggs manuellt in i Miljöspendanalysen på raden för default för fjärrvärme " CPV -003050204-JJ  Ej CPV -  Fjärrvärme - defaultvärde" Ändra ej i cellen, kopiera summan!</t>
    </r>
  </si>
  <si>
    <r>
      <t>Slutsteg för alla alternativ: Beräknad klimatpåverkan (kg CO</t>
    </r>
    <r>
      <rPr>
        <vertAlign val="subscript"/>
        <sz val="11"/>
        <color rgb="FF000000"/>
        <rFont val="Calibri"/>
        <family val="2"/>
        <scheme val="minor"/>
      </rPr>
      <t>2</t>
    </r>
    <r>
      <rPr>
        <sz val="11"/>
        <color indexed="8"/>
        <rFont val="Calibri"/>
        <family val="2"/>
        <scheme val="minor"/>
      </rPr>
      <t>-e) läggs in i Miljöspendanalysen på raden för default för elektricitet (" 003050104-JJ Ej CPV - Elektricitet - defaultvärde ")</t>
    </r>
  </si>
  <si>
    <t>Summa total klimatpåverkan (av beräknad el). Summan läggs manuellt in i Miljöspendanalysen på raden för default för fjärrvärme " CPV -003050204-JJ  Ej CPV -  Fjärrvärme - defaultvärde" Ändra ej i cellen, kopiera summan!</t>
  </si>
  <si>
    <t>Steg F5: Nedanstående summa läggs manuellt in i Miljöspendanalysen på raden för default för fjärrvärme " CPV -003050204-JJ  Ej CPV -  Fjärrvärme - defaultvärde" Ändra ej i cellen, kopiera summan!</t>
  </si>
  <si>
    <t>Steg F8: Summa total klimatpåverkan (av beräknad el). Summan läggs manuellt in i Miljöspendanalysen på raden för default för fjärrvärme " CPV -003050204-JJ  Ej CPV -  Fjärrvärme - defaultvärde" Ändra ej i cellen, kopiera summan!</t>
  </si>
  <si>
    <t>Steg F11: Summa total klimatpåverkan (av beräknad el). Summan läggs manuellt in i Miljöspendanalysen på raden för default för fjärrvärme " CPV -003050204-JJ  Ej CPV -  Fjärrvärme - defaultvärde" Ändra ej i cellen, kopiera summan!</t>
  </si>
  <si>
    <t>Nedanstående (i cell R10) summa läggs manuellt in i Miljöspendanalysen på raden för default för fjärrvärme " CPV -003050204-JJ  Ej CPV -  Fjärrvärme - defaultvärde" Ändra ej i cellen, kopiera summan!</t>
  </si>
  <si>
    <t>Nedanstående (i cell R11) summa läggs manuellt in i Miljöspendanalysen på raden för default för fjärrvärme " CPV -003050204-JJ  Ej CPV -  Fjärrvärme - defaultvärde" Ändra ej i cellen, kopiera summan!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</si>
</sst>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000000000000"/>
    <numFmt numFmtId="165" formatCode="_-* #,##0_-;\-* #,##0_-;_-* &quot;-&quot;??_-;_-@_-"/>
    <numFmt numFmtId="166" formatCode="_-* #,##0.0000000_-;\-* #,##0.0000000_-;_-* &quot;-&quot;??_-;_-@_-"/>
    <numFmt numFmtId="167" formatCode="_-* #,##0.00\ _k_r_-;\-* #,##0.00\ _k_r_-;_-* &quot;-&quot;???????\ _k_r_-;_-@_-"/>
    <numFmt numFmtId="168" formatCode="_-* #,##0.0000_-;\-* #,##0.0000_-;_-* &quot;-&quot;??_-;_-@_-"/>
    <numFmt numFmtId="169" formatCode="_-* #,##0.000_-;\-* #,##0.000_-;_-* &quot;-&quot;??_-;_-@_-"/>
    <numFmt numFmtId="170" formatCode="_-* #,##0.000000_-;\-* #,##0.000000_-;_-* &quot;-&quot;??_-;_-@_-"/>
    <numFmt numFmtId="171" formatCode="_-* #,##0.000000000_-;\-* #,##0.000000000_-;_-* &quot;-&quot;??_-;_-@_-"/>
    <numFmt numFmtId="172" formatCode="########0"/>
    <numFmt numFmtId="173" formatCode="_-* #,##0.00\ _k_r_-;\-* #,##0.00\ _k_r_-;_-* &quot;-&quot;??\ _k_r_-;_-@_-"/>
  </numFmts>
  <fonts count="43">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0"/>
      <color indexed="8"/>
      <name val="Calibri"/>
      <family val="2"/>
      <scheme val="minor"/>
    </font>
    <font>
      <b/>
      <sz val="11"/>
      <color theme="1" tint="0.34998626667073579"/>
      <name val="Calibri"/>
      <family val="2"/>
      <scheme val="minor"/>
    </font>
    <font>
      <b/>
      <sz val="12"/>
      <color theme="1" tint="0.34998626667073579"/>
      <name val="Calibri"/>
      <family val="2"/>
      <scheme val="minor"/>
    </font>
    <font>
      <b/>
      <u val="singleAccounting"/>
      <sz val="12"/>
      <name val="Calibri"/>
      <family val="2"/>
      <scheme val="minor"/>
    </font>
    <font>
      <b/>
      <sz val="12"/>
      <name val="Sans"/>
    </font>
    <font>
      <b/>
      <sz val="10"/>
      <name val="Sans"/>
    </font>
    <font>
      <sz val="12"/>
      <name val="Sans"/>
    </font>
    <font>
      <b/>
      <sz val="16"/>
      <color indexed="8"/>
      <name val="Calibri"/>
      <family val="2"/>
      <scheme val="minor"/>
    </font>
    <font>
      <b/>
      <sz val="11"/>
      <name val="Calibri"/>
      <family val="2"/>
      <scheme val="minor"/>
    </font>
    <font>
      <b/>
      <sz val="12"/>
      <color rgb="FF000000"/>
      <name val="Calibri"/>
      <family val="2"/>
      <scheme val="minor"/>
    </font>
    <font>
      <b/>
      <sz val="11"/>
      <color rgb="FF000000"/>
      <name val="Calibri"/>
      <family val="2"/>
      <scheme val="minor"/>
    </font>
    <font>
      <b/>
      <sz val="16"/>
      <color rgb="FF000000"/>
      <name val="Calibri"/>
      <family val="2"/>
      <scheme val="minor"/>
    </font>
    <font>
      <sz val="16"/>
      <color rgb="FF000000"/>
      <name val="Calibri"/>
      <family val="2"/>
      <scheme val="minor"/>
    </font>
    <font>
      <sz val="14"/>
      <color rgb="FF000000"/>
      <name val="Calibri"/>
      <family val="2"/>
      <scheme val="minor"/>
    </font>
    <font>
      <vertAlign val="subscript"/>
      <sz val="11"/>
      <color rgb="FF000000"/>
      <name val="Calibri"/>
      <family val="2"/>
      <scheme val="minor"/>
    </font>
    <font>
      <b/>
      <sz val="20"/>
      <color theme="1"/>
      <name val="Calibri"/>
      <family val="2"/>
      <scheme val="minor"/>
    </font>
    <font>
      <vertAlign val="subscript"/>
      <sz val="12"/>
      <color theme="1"/>
      <name val="Calibri"/>
      <family val="2"/>
      <scheme val="minor"/>
    </font>
    <font>
      <b/>
      <sz val="14"/>
      <color theme="1"/>
      <name val="Calibri"/>
      <family val="2"/>
      <scheme val="minor"/>
    </font>
    <font>
      <vertAlign val="subscript"/>
      <sz val="11"/>
      <color theme="1"/>
      <name val="Calibri"/>
      <family val="2"/>
      <scheme val="minor"/>
    </font>
    <font>
      <b/>
      <vertAlign val="subscript"/>
      <sz val="11"/>
      <color theme="1"/>
      <name val="Calibri"/>
      <family val="2"/>
      <scheme val="minor"/>
    </font>
    <font>
      <sz val="11"/>
      <color rgb="FF000000"/>
      <name val="Calibri"/>
    </font>
    <font>
      <vertAlign val="subscript"/>
      <sz val="11"/>
      <color rgb="FF000000"/>
      <name val="Calibri"/>
    </font>
    <font>
      <b/>
      <sz val="11"/>
      <color rgb="FF000000"/>
      <name val="Calibri"/>
    </font>
    <font>
      <sz val="12"/>
      <name val="Calibri"/>
      <scheme val="minor"/>
    </font>
  </fonts>
  <fills count="12">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39997558519241921"/>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197">
    <xf numFmtId="0" fontId="0" fillId="0" borderId="0" xfId="0"/>
    <xf numFmtId="165" fontId="9" fillId="6" borderId="4" xfId="3" applyNumberFormat="1" applyFont="1" applyFill="1" applyBorder="1"/>
    <xf numFmtId="0" fontId="0" fillId="0" borderId="0" xfId="0" applyAlignment="1">
      <alignment horizontal="right"/>
    </xf>
    <xf numFmtId="0" fontId="2" fillId="0" borderId="0" xfId="2" applyFill="1" applyBorder="1"/>
    <xf numFmtId="0" fontId="8" fillId="3" borderId="0" xfId="3" applyFont="1" applyFill="1"/>
    <xf numFmtId="0" fontId="7" fillId="3" borderId="0" xfId="3" applyFill="1"/>
    <xf numFmtId="0" fontId="9" fillId="3" borderId="0" xfId="3" applyFont="1" applyFill="1"/>
    <xf numFmtId="43" fontId="7" fillId="5" borderId="4" xfId="1" applyFont="1" applyFill="1" applyBorder="1"/>
    <xf numFmtId="0" fontId="11" fillId="0" borderId="0" xfId="3" applyFont="1" applyAlignment="1">
      <alignment horizontal="left"/>
    </xf>
    <xf numFmtId="0" fontId="7" fillId="0" borderId="0" xfId="3"/>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0" fillId="3" borderId="0" xfId="0" applyFill="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Font="1" applyFill="1" applyBorder="1"/>
    <xf numFmtId="167" fontId="7" fillId="4" borderId="0" xfId="3" applyNumberFormat="1" applyFill="1"/>
    <xf numFmtId="43" fontId="7" fillId="5" borderId="0" xfId="1" applyFont="1" applyFill="1" applyBorder="1"/>
    <xf numFmtId="165" fontId="12" fillId="5" borderId="0" xfId="1" applyNumberFormat="1" applyFont="1" applyFill="1" applyBorder="1"/>
    <xf numFmtId="43" fontId="7" fillId="5" borderId="5" xfId="1" applyFont="1" applyFill="1" applyBorder="1"/>
    <xf numFmtId="0" fontId="15" fillId="0" borderId="0" xfId="0" applyFont="1"/>
    <xf numFmtId="0" fontId="16" fillId="0" borderId="0" xfId="0" applyFont="1"/>
    <xf numFmtId="0" fontId="3" fillId="0" borderId="0" xfId="0" applyFont="1"/>
    <xf numFmtId="0" fontId="17" fillId="0" borderId="0" xfId="0" applyFont="1"/>
    <xf numFmtId="167" fontId="7" fillId="5" borderId="0" xfId="3" applyNumberFormat="1" applyFill="1"/>
    <xf numFmtId="169" fontId="7" fillId="0" borderId="0" xfId="1" applyNumberFormat="1" applyFont="1" applyFill="1" applyBorder="1"/>
    <xf numFmtId="43" fontId="2" fillId="0" borderId="0" xfId="2" applyNumberFormat="1" applyFill="1" applyBorder="1"/>
    <xf numFmtId="0" fontId="14" fillId="0" borderId="0" xfId="4"/>
    <xf numFmtId="0" fontId="18" fillId="0" borderId="7" xfId="0" applyFont="1" applyBorder="1"/>
    <xf numFmtId="0" fontId="0" fillId="0" borderId="8" xfId="0" applyBorder="1"/>
    <xf numFmtId="0" fontId="8" fillId="7" borderId="0" xfId="3" applyFont="1" applyFill="1" applyAlignment="1">
      <alignment horizontal="left"/>
    </xf>
    <xf numFmtId="0" fontId="7" fillId="3" borderId="0" xfId="3" applyFill="1" applyAlignment="1">
      <alignment wrapText="1"/>
    </xf>
    <xf numFmtId="0" fontId="9" fillId="3" borderId="0" xfId="3" applyFont="1" applyFill="1" applyAlignment="1">
      <alignment vertical="top" wrapText="1"/>
    </xf>
    <xf numFmtId="0" fontId="0" fillId="0" borderId="0" xfId="1" applyNumberFormat="1" applyFont="1" applyFill="1"/>
    <xf numFmtId="0" fontId="0" fillId="0" borderId="0" xfId="1" applyNumberFormat="1" applyFont="1" applyFill="1" applyBorder="1"/>
    <xf numFmtId="0" fontId="10" fillId="5" borderId="2" xfId="1" applyNumberFormat="1" applyFont="1" applyFill="1" applyBorder="1" applyAlignment="1" applyProtection="1">
      <alignment horizontal="left" wrapText="1"/>
      <protection locked="0"/>
    </xf>
    <xf numFmtId="0" fontId="5" fillId="5" borderId="0" xfId="1" applyNumberFormat="1" applyFont="1" applyFill="1"/>
    <xf numFmtId="0" fontId="0" fillId="5" borderId="0" xfId="1" applyNumberFormat="1" applyFont="1" applyFill="1"/>
    <xf numFmtId="0" fontId="0" fillId="0" borderId="0" xfId="1" applyNumberFormat="1" applyFont="1"/>
    <xf numFmtId="0" fontId="0" fillId="5" borderId="5" xfId="1" applyNumberFormat="1" applyFont="1" applyFill="1" applyBorder="1" applyAlignment="1">
      <alignment horizontal="center"/>
    </xf>
    <xf numFmtId="0" fontId="3" fillId="5" borderId="5" xfId="1" applyNumberFormat="1" applyFont="1" applyFill="1" applyBorder="1" applyAlignment="1">
      <alignment horizontal="center"/>
    </xf>
    <xf numFmtId="170" fontId="0" fillId="0" borderId="0" xfId="0" applyNumberFormat="1"/>
    <xf numFmtId="170" fontId="10" fillId="5" borderId="2" xfId="1" applyNumberFormat="1" applyFont="1" applyFill="1" applyBorder="1" applyAlignment="1" applyProtection="1">
      <alignment horizontal="left" wrapText="1"/>
      <protection locked="0"/>
    </xf>
    <xf numFmtId="170" fontId="5" fillId="5" borderId="0" xfId="0" applyNumberFormat="1" applyFont="1" applyFill="1"/>
    <xf numFmtId="170" fontId="0" fillId="5" borderId="5" xfId="0" applyNumberFormat="1" applyFill="1" applyBorder="1"/>
    <xf numFmtId="170" fontId="0" fillId="5" borderId="0" xfId="0" applyNumberFormat="1" applyFill="1"/>
    <xf numFmtId="43" fontId="0" fillId="5" borderId="8" xfId="1" applyFont="1" applyFill="1" applyBorder="1"/>
    <xf numFmtId="43" fontId="7" fillId="5" borderId="8" xfId="1" applyFont="1" applyFill="1" applyBorder="1"/>
    <xf numFmtId="165" fontId="12" fillId="5" borderId="8" xfId="1" applyNumberFormat="1" applyFont="1" applyFill="1" applyBorder="1"/>
    <xf numFmtId="43" fontId="0" fillId="8" borderId="5" xfId="1" applyFont="1" applyFill="1" applyBorder="1"/>
    <xf numFmtId="0" fontId="7" fillId="5" borderId="0" xfId="3" applyFill="1" applyAlignment="1">
      <alignment horizontal="left"/>
    </xf>
    <xf numFmtId="0" fontId="9" fillId="5" borderId="0" xfId="3" applyFont="1" applyFill="1"/>
    <xf numFmtId="0" fontId="7" fillId="5" borderId="0" xfId="3" applyFill="1"/>
    <xf numFmtId="0" fontId="21" fillId="5" borderId="0" xfId="0" applyFont="1" applyFill="1"/>
    <xf numFmtId="0" fontId="20" fillId="5" borderId="0" xfId="0" applyFont="1" applyFill="1"/>
    <xf numFmtId="0" fontId="9" fillId="5" borderId="0" xfId="3" applyFont="1" applyFill="1" applyAlignment="1">
      <alignment horizontal="center" vertical="center"/>
    </xf>
    <xf numFmtId="0" fontId="3" fillId="5" borderId="0" xfId="0" applyFont="1" applyFill="1" applyAlignment="1">
      <alignment horizontal="center" vertical="center"/>
    </xf>
    <xf numFmtId="43" fontId="7" fillId="9" borderId="4" xfId="1" applyFont="1" applyFill="1" applyBorder="1"/>
    <xf numFmtId="0" fontId="0" fillId="5" borderId="0" xfId="0" applyFill="1" applyAlignment="1">
      <alignment vertical="top" wrapText="1"/>
    </xf>
    <xf numFmtId="170" fontId="0" fillId="5" borderId="0" xfId="0" applyNumberFormat="1" applyFill="1" applyAlignment="1">
      <alignment vertical="top" wrapText="1"/>
    </xf>
    <xf numFmtId="0" fontId="3" fillId="3" borderId="0" xfId="0" applyFont="1" applyFill="1"/>
    <xf numFmtId="0" fontId="10" fillId="3" borderId="2" xfId="1" quotePrefix="1" applyNumberFormat="1" applyFont="1" applyFill="1" applyBorder="1" applyAlignment="1" applyProtection="1">
      <alignment horizontal="left" vertical="center" wrapText="1"/>
      <protection locked="0"/>
    </xf>
    <xf numFmtId="0" fontId="7" fillId="3" borderId="0" xfId="3" applyFill="1" applyAlignment="1">
      <alignment vertical="top" wrapText="1"/>
    </xf>
    <xf numFmtId="0" fontId="0" fillId="0" borderId="0" xfId="1" applyNumberFormat="1" applyFont="1" applyAlignment="1">
      <alignment wrapText="1"/>
    </xf>
    <xf numFmtId="0" fontId="0" fillId="0" borderId="0" xfId="1" applyNumberFormat="1" applyFont="1" applyFill="1" applyAlignment="1">
      <alignment wrapText="1"/>
    </xf>
    <xf numFmtId="0" fontId="0" fillId="0" borderId="0" xfId="1" applyNumberFormat="1" applyFont="1" applyFill="1" applyBorder="1" applyAlignment="1">
      <alignment wrapText="1"/>
    </xf>
    <xf numFmtId="0" fontId="5" fillId="5" borderId="0" xfId="1" applyNumberFormat="1" applyFont="1" applyFill="1" applyAlignment="1">
      <alignment wrapText="1"/>
    </xf>
    <xf numFmtId="0" fontId="0" fillId="5" borderId="5" xfId="1" applyNumberFormat="1" applyFont="1" applyFill="1" applyBorder="1" applyAlignment="1">
      <alignment horizontal="center" wrapText="1"/>
    </xf>
    <xf numFmtId="0" fontId="1" fillId="5" borderId="5" xfId="1" applyNumberFormat="1" applyFont="1" applyFill="1" applyBorder="1" applyAlignment="1">
      <alignment horizontal="center" wrapText="1"/>
    </xf>
    <xf numFmtId="0" fontId="0" fillId="5" borderId="0" xfId="1" applyNumberFormat="1" applyFont="1" applyFill="1" applyAlignment="1">
      <alignment wrapText="1"/>
    </xf>
    <xf numFmtId="171" fontId="9" fillId="0" borderId="0" xfId="1" applyNumberFormat="1" applyFont="1" applyFill="1"/>
    <xf numFmtId="166" fontId="9" fillId="5" borderId="4" xfId="1" applyNumberFormat="1" applyFont="1" applyFill="1" applyBorder="1"/>
    <xf numFmtId="166" fontId="9" fillId="3" borderId="3" xfId="1" applyNumberFormat="1" applyFont="1" applyFill="1" applyBorder="1"/>
    <xf numFmtId="0" fontId="7" fillId="0" borderId="0" xfId="3" applyAlignment="1">
      <alignment wrapText="1"/>
    </xf>
    <xf numFmtId="1" fontId="7" fillId="3" borderId="0" xfId="3" applyNumberFormat="1" applyFill="1"/>
    <xf numFmtId="166" fontId="7" fillId="3" borderId="0" xfId="1" applyNumberFormat="1" applyFont="1" applyFill="1"/>
    <xf numFmtId="0" fontId="3" fillId="5" borderId="0" xfId="0" applyFont="1" applyFill="1" applyAlignment="1">
      <alignment horizontal="center" vertical="center" wrapText="1"/>
    </xf>
    <xf numFmtId="43" fontId="7" fillId="9" borderId="4" xfId="1" applyFont="1" applyFill="1" applyBorder="1" applyAlignment="1">
      <alignment horizontal="center"/>
    </xf>
    <xf numFmtId="0" fontId="27" fillId="5" borderId="0" xfId="0" applyFont="1" applyFill="1"/>
    <xf numFmtId="0" fontId="4" fillId="10" borderId="5" xfId="0" applyFont="1" applyFill="1" applyBorder="1"/>
    <xf numFmtId="0" fontId="3" fillId="10" borderId="5" xfId="0" applyFont="1" applyFill="1" applyBorder="1"/>
    <xf numFmtId="0" fontId="3" fillId="10" borderId="5" xfId="1" applyNumberFormat="1" applyFont="1" applyFill="1" applyBorder="1" applyAlignment="1">
      <alignment horizontal="center"/>
    </xf>
    <xf numFmtId="0" fontId="1" fillId="10" borderId="5" xfId="1" applyNumberFormat="1" applyFont="1" applyFill="1" applyBorder="1" applyAlignment="1">
      <alignment horizontal="left" vertical="top" wrapText="1"/>
    </xf>
    <xf numFmtId="0" fontId="0" fillId="10" borderId="5" xfId="0" applyFill="1" applyBorder="1" applyAlignment="1">
      <alignment horizontal="center"/>
    </xf>
    <xf numFmtId="0" fontId="23" fillId="0" borderId="0" xfId="3" applyFont="1" applyAlignment="1" applyProtection="1">
      <alignment horizontal="left" wrapText="1"/>
      <protection locked="0"/>
    </xf>
    <xf numFmtId="172" fontId="24" fillId="0" borderId="0" xfId="3" applyNumberFormat="1" applyFont="1" applyAlignment="1">
      <alignment horizontal="left" vertical="center"/>
    </xf>
    <xf numFmtId="0" fontId="25" fillId="0" borderId="0" xfId="3" applyFont="1" applyAlignment="1">
      <alignment vertical="center"/>
    </xf>
    <xf numFmtId="0" fontId="25" fillId="5" borderId="7" xfId="3" applyFont="1" applyFill="1" applyBorder="1" applyAlignment="1">
      <alignment vertical="center"/>
    </xf>
    <xf numFmtId="0" fontId="7" fillId="3" borderId="0" xfId="3" applyFill="1" applyAlignment="1">
      <alignment horizontal="center"/>
    </xf>
    <xf numFmtId="166" fontId="7" fillId="3" borderId="0" xfId="1" applyNumberFormat="1" applyFont="1" applyFill="1" applyBorder="1" applyAlignment="1">
      <alignment vertical="center"/>
    </xf>
    <xf numFmtId="0" fontId="26" fillId="3" borderId="0" xfId="3" applyFont="1" applyFill="1" applyAlignment="1">
      <alignment wrapText="1"/>
    </xf>
    <xf numFmtId="0" fontId="25" fillId="3" borderId="4" xfId="3" applyFont="1" applyFill="1" applyBorder="1" applyAlignment="1">
      <alignment vertical="center"/>
    </xf>
    <xf numFmtId="0" fontId="26" fillId="3" borderId="0" xfId="3" applyFont="1" applyFill="1"/>
    <xf numFmtId="0" fontId="29" fillId="3" borderId="0" xfId="3" applyFont="1" applyFill="1" applyAlignment="1">
      <alignment wrapText="1"/>
    </xf>
    <xf numFmtId="0" fontId="26" fillId="5" borderId="0" xfId="3" applyFont="1" applyFill="1"/>
    <xf numFmtId="171" fontId="9" fillId="5" borderId="0" xfId="1" applyNumberFormat="1" applyFont="1" applyFill="1"/>
    <xf numFmtId="0" fontId="8" fillId="5" borderId="0" xfId="3" applyFont="1" applyFill="1"/>
    <xf numFmtId="0" fontId="26" fillId="5" borderId="0" xfId="3" applyFont="1" applyFill="1" applyAlignment="1">
      <alignment wrapText="1"/>
    </xf>
    <xf numFmtId="0" fontId="7" fillId="5" borderId="14" xfId="3" applyFill="1" applyBorder="1"/>
    <xf numFmtId="0" fontId="7" fillId="5" borderId="10" xfId="3" applyFill="1" applyBorder="1"/>
    <xf numFmtId="0" fontId="7" fillId="5" borderId="6" xfId="3" applyFill="1" applyBorder="1"/>
    <xf numFmtId="0" fontId="18" fillId="0" borderId="16" xfId="0" applyFont="1" applyBorder="1"/>
    <xf numFmtId="0" fontId="0" fillId="0" borderId="15" xfId="0" applyBorder="1"/>
    <xf numFmtId="0" fontId="0" fillId="0" borderId="11" xfId="0" applyBorder="1"/>
    <xf numFmtId="0" fontId="0" fillId="0" borderId="9" xfId="0" applyBorder="1"/>
    <xf numFmtId="0" fontId="14" fillId="0" borderId="0" xfId="4" applyBorder="1"/>
    <xf numFmtId="0" fontId="18" fillId="0" borderId="0" xfId="0" applyFont="1"/>
    <xf numFmtId="43" fontId="9" fillId="6" borderId="4" xfId="1" applyFont="1" applyFill="1" applyBorder="1"/>
    <xf numFmtId="43" fontId="12" fillId="5" borderId="5" xfId="1" applyFont="1" applyFill="1" applyBorder="1"/>
    <xf numFmtId="43" fontId="13" fillId="6" borderId="4" xfId="1" applyFont="1" applyFill="1" applyBorder="1"/>
    <xf numFmtId="43" fontId="9" fillId="5" borderId="4" xfId="1" applyFont="1" applyFill="1" applyBorder="1"/>
    <xf numFmtId="43" fontId="7" fillId="4" borderId="4" xfId="1" applyFont="1" applyFill="1" applyBorder="1"/>
    <xf numFmtId="43" fontId="25" fillId="3" borderId="4" xfId="1" applyFont="1" applyFill="1" applyBorder="1" applyAlignment="1">
      <alignment vertical="center"/>
    </xf>
    <xf numFmtId="43" fontId="7" fillId="3" borderId="0" xfId="1" applyFont="1" applyFill="1" applyBorder="1"/>
    <xf numFmtId="43" fontId="7" fillId="3" borderId="0" xfId="1" applyFont="1" applyFill="1" applyBorder="1" applyAlignment="1">
      <alignment horizontal="center"/>
    </xf>
    <xf numFmtId="168" fontId="7" fillId="5" borderId="5" xfId="1" applyNumberFormat="1" applyFont="1" applyFill="1" applyBorder="1"/>
    <xf numFmtId="168" fontId="9" fillId="6" borderId="4" xfId="1" applyNumberFormat="1" applyFont="1" applyFill="1" applyBorder="1"/>
    <xf numFmtId="168" fontId="7" fillId="5" borderId="4" xfId="1" applyNumberFormat="1" applyFont="1" applyFill="1" applyBorder="1"/>
    <xf numFmtId="168" fontId="7" fillId="3" borderId="0" xfId="1" applyNumberFormat="1" applyFont="1" applyFill="1" applyBorder="1"/>
    <xf numFmtId="168" fontId="7" fillId="3" borderId="0" xfId="3" applyNumberFormat="1" applyFill="1"/>
    <xf numFmtId="0" fontId="30" fillId="5" borderId="17" xfId="3" applyFont="1" applyFill="1" applyBorder="1" applyAlignment="1">
      <alignment wrapText="1"/>
    </xf>
    <xf numFmtId="0" fontId="28" fillId="5" borderId="12" xfId="3" applyFont="1" applyFill="1" applyBorder="1" applyAlignment="1">
      <alignment wrapText="1"/>
    </xf>
    <xf numFmtId="0" fontId="7" fillId="5" borderId="12" xfId="3" applyFill="1" applyBorder="1"/>
    <xf numFmtId="0" fontId="13" fillId="5" borderId="12" xfId="3" applyFont="1" applyFill="1" applyBorder="1" applyAlignment="1">
      <alignment wrapText="1"/>
    </xf>
    <xf numFmtId="0" fontId="7" fillId="5" borderId="18" xfId="3" applyFill="1" applyBorder="1"/>
    <xf numFmtId="0" fontId="7" fillId="5" borderId="19" xfId="3" applyFill="1" applyBorder="1"/>
    <xf numFmtId="0" fontId="7" fillId="5" borderId="20" xfId="3" applyFill="1" applyBorder="1"/>
    <xf numFmtId="0" fontId="7" fillId="5" borderId="21" xfId="3" applyFill="1" applyBorder="1"/>
    <xf numFmtId="0" fontId="7" fillId="5" borderId="13" xfId="3" applyFill="1" applyBorder="1"/>
    <xf numFmtId="0" fontId="7" fillId="5" borderId="13" xfId="3" applyFill="1" applyBorder="1" applyAlignment="1">
      <alignment vertical="top" wrapText="1"/>
    </xf>
    <xf numFmtId="0" fontId="7" fillId="5" borderId="22" xfId="3" applyFill="1" applyBorder="1"/>
    <xf numFmtId="0" fontId="34" fillId="0" borderId="0" xfId="0" applyFont="1"/>
    <xf numFmtId="0" fontId="3" fillId="0" borderId="0" xfId="0" quotePrefix="1" applyFont="1"/>
    <xf numFmtId="0" fontId="25" fillId="5" borderId="7" xfId="3" applyFont="1" applyFill="1" applyBorder="1" applyAlignment="1">
      <alignment vertical="center" wrapText="1"/>
    </xf>
    <xf numFmtId="0" fontId="9" fillId="3" borderId="0" xfId="3" applyFont="1" applyFill="1" applyAlignment="1">
      <alignment wrapText="1"/>
    </xf>
    <xf numFmtId="0" fontId="9" fillId="3" borderId="13" xfId="3" applyFont="1" applyFill="1" applyBorder="1" applyAlignment="1">
      <alignment wrapText="1"/>
    </xf>
    <xf numFmtId="0" fontId="0" fillId="0" borderId="0" xfId="0" applyAlignment="1">
      <alignment wrapText="1"/>
    </xf>
    <xf numFmtId="0" fontId="19" fillId="5" borderId="0" xfId="3" applyFont="1" applyFill="1" applyAlignment="1">
      <alignment vertical="top" wrapText="1"/>
    </xf>
    <xf numFmtId="170" fontId="3" fillId="11" borderId="0" xfId="0" applyNumberFormat="1" applyFont="1" applyFill="1"/>
    <xf numFmtId="0" fontId="25" fillId="5" borderId="4" xfId="3" applyFont="1" applyFill="1" applyBorder="1" applyAlignment="1">
      <alignment horizontal="center" vertical="center"/>
    </xf>
    <xf numFmtId="43" fontId="0" fillId="5" borderId="15" xfId="1" applyFont="1" applyFill="1" applyBorder="1"/>
    <xf numFmtId="0" fontId="0" fillId="5" borderId="5" xfId="0" applyFill="1" applyBorder="1" applyAlignment="1">
      <alignment wrapText="1"/>
    </xf>
    <xf numFmtId="0" fontId="0" fillId="7" borderId="0" xfId="0" applyFill="1"/>
    <xf numFmtId="0" fontId="8" fillId="4" borderId="0" xfId="3" applyFont="1" applyFill="1"/>
    <xf numFmtId="0" fontId="0" fillId="4" borderId="0" xfId="0" applyFill="1"/>
    <xf numFmtId="0" fontId="26" fillId="4" borderId="0" xfId="3" applyFont="1" applyFill="1"/>
    <xf numFmtId="0" fontId="36" fillId="7" borderId="0" xfId="0" applyFont="1" applyFill="1"/>
    <xf numFmtId="0" fontId="0" fillId="3" borderId="4" xfId="0" applyFill="1" applyBorder="1"/>
    <xf numFmtId="0" fontId="3" fillId="4" borderId="0" xfId="0" applyFont="1" applyFill="1"/>
    <xf numFmtId="170" fontId="0" fillId="0" borderId="5" xfId="0" applyNumberFormat="1" applyBorder="1"/>
    <xf numFmtId="0" fontId="7" fillId="5" borderId="0" xfId="3" applyFill="1" applyAlignment="1">
      <alignment wrapText="1"/>
    </xf>
    <xf numFmtId="0" fontId="14" fillId="4" borderId="0" xfId="4" applyFill="1"/>
    <xf numFmtId="170" fontId="0" fillId="4" borderId="0" xfId="0" applyNumberFormat="1" applyFill="1"/>
    <xf numFmtId="170" fontId="0" fillId="4" borderId="4" xfId="0" applyNumberFormat="1" applyFill="1" applyBorder="1"/>
    <xf numFmtId="0" fontId="0" fillId="4" borderId="4" xfId="0" applyFill="1" applyBorder="1"/>
    <xf numFmtId="0" fontId="9" fillId="4" borderId="0" xfId="3" applyFont="1" applyFill="1" applyAlignment="1">
      <alignment vertical="top"/>
    </xf>
    <xf numFmtId="0" fontId="7" fillId="4" borderId="0" xfId="3" applyFill="1" applyAlignment="1">
      <alignment vertical="top"/>
    </xf>
    <xf numFmtId="0" fontId="9" fillId="4" borderId="0" xfId="3" applyFont="1" applyFill="1"/>
    <xf numFmtId="168" fontId="7" fillId="3" borderId="4" xfId="1" applyNumberFormat="1" applyFont="1" applyFill="1" applyBorder="1"/>
    <xf numFmtId="168" fontId="7" fillId="3" borderId="0" xfId="3" applyNumberFormat="1" applyFill="1" applyAlignment="1">
      <alignment wrapText="1"/>
    </xf>
    <xf numFmtId="168" fontId="7" fillId="6" borderId="4" xfId="1" applyNumberFormat="1" applyFont="1" applyFill="1" applyBorder="1"/>
    <xf numFmtId="0" fontId="36" fillId="0" borderId="0" xfId="0" applyFont="1"/>
    <xf numFmtId="14" fontId="0" fillId="0" borderId="8" xfId="0" applyNumberFormat="1" applyBorder="1"/>
    <xf numFmtId="14" fontId="0" fillId="0" borderId="15" xfId="0" applyNumberFormat="1" applyBorder="1"/>
    <xf numFmtId="14" fontId="6" fillId="0" borderId="15" xfId="0" applyNumberFormat="1" applyFont="1" applyBorder="1"/>
    <xf numFmtId="0" fontId="39" fillId="0" borderId="0" xfId="3" applyFont="1" applyAlignment="1">
      <alignment horizontal="left"/>
    </xf>
    <xf numFmtId="0" fontId="29" fillId="5" borderId="0" xfId="0" applyFont="1" applyFill="1" applyAlignment="1">
      <alignment horizontal="center" vertical="center" wrapText="1"/>
    </xf>
    <xf numFmtId="0" fontId="29" fillId="5" borderId="0" xfId="3" applyFont="1" applyFill="1" applyAlignment="1">
      <alignment horizontal="center" vertical="center"/>
    </xf>
    <xf numFmtId="0" fontId="39" fillId="3" borderId="0" xfId="3" applyFont="1" applyFill="1" applyAlignment="1">
      <alignment wrapText="1"/>
    </xf>
    <xf numFmtId="0" fontId="42" fillId="5" borderId="7" xfId="3" applyFont="1" applyFill="1" applyBorder="1" applyAlignment="1">
      <alignment vertical="center"/>
    </xf>
    <xf numFmtId="0" fontId="42" fillId="5" borderId="7" xfId="3" applyFont="1" applyFill="1" applyBorder="1" applyAlignment="1">
      <alignment vertical="center" wrapText="1"/>
    </xf>
    <xf numFmtId="0" fontId="13" fillId="5" borderId="0" xfId="3" applyFont="1" applyFill="1" applyAlignment="1">
      <alignment wrapText="1"/>
    </xf>
    <xf numFmtId="0" fontId="0" fillId="0" borderId="0" xfId="0" applyAlignment="1">
      <alignment wrapText="1"/>
    </xf>
    <xf numFmtId="0" fontId="0" fillId="0" borderId="20" xfId="0" applyBorder="1" applyAlignment="1">
      <alignment wrapText="1"/>
    </xf>
    <xf numFmtId="0" fontId="9" fillId="3" borderId="12" xfId="3" applyFont="1" applyFill="1" applyBorder="1" applyAlignment="1">
      <alignment wrapText="1"/>
    </xf>
    <xf numFmtId="0" fontId="9" fillId="3" borderId="0" xfId="3" applyFont="1" applyFill="1" applyAlignment="1">
      <alignment wrapText="1"/>
    </xf>
    <xf numFmtId="0" fontId="9" fillId="3" borderId="13" xfId="3" applyFont="1" applyFill="1" applyBorder="1" applyAlignment="1">
      <alignment wrapText="1"/>
    </xf>
    <xf numFmtId="0" fontId="19" fillId="5" borderId="0" xfId="3" applyFont="1" applyFill="1" applyAlignment="1">
      <alignment vertical="top" wrapText="1"/>
    </xf>
    <xf numFmtId="0" fontId="0" fillId="5" borderId="0" xfId="0" applyFill="1" applyAlignment="1">
      <alignment vertical="top" wrapText="1"/>
    </xf>
    <xf numFmtId="0" fontId="3" fillId="0" borderId="0" xfId="0" applyFont="1" applyAlignment="1">
      <alignment wrapText="1"/>
    </xf>
    <xf numFmtId="0" fontId="3" fillId="0" borderId="2" xfId="0" applyFont="1" applyBorder="1" applyAlignment="1">
      <alignment wrapText="1"/>
    </xf>
    <xf numFmtId="168" fontId="27" fillId="3" borderId="0" xfId="3" applyNumberFormat="1" applyFont="1" applyFill="1" applyAlignment="1">
      <alignment wrapText="1"/>
    </xf>
    <xf numFmtId="173" fontId="7" fillId="9" borderId="4" xfId="1" applyNumberFormat="1" applyFont="1" applyFill="1" applyBorder="1"/>
  </cellXfs>
  <cellStyles count="5">
    <cellStyle name="Hyperlänk" xfId="4" builtinId="8"/>
    <cellStyle name="Indata" xfId="2" builtinId="20"/>
    <cellStyle name="Normal" xfId="0" builtinId="0"/>
    <cellStyle name="Normal 3" xfId="3" xr:uid="{B8A3B547-3D0D-4815-9908-B72344BF02C0}"/>
    <cellStyle name="Tusental" xfId="1" builtinId="3"/>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65315</xdr:colOff>
      <xdr:row>23</xdr:row>
      <xdr:rowOff>10886</xdr:rowOff>
    </xdr:from>
    <xdr:to>
      <xdr:col>1</xdr:col>
      <xdr:colOff>968829</xdr:colOff>
      <xdr:row>24</xdr:row>
      <xdr:rowOff>141514</xdr:rowOff>
    </xdr:to>
    <xdr:sp macro="" textlink="">
      <xdr:nvSpPr>
        <xdr:cNvPr id="2" name="Pil: nedåt 1">
          <a:extLst>
            <a:ext uri="{FF2B5EF4-FFF2-40B4-BE49-F238E27FC236}">
              <a16:creationId xmlns:a16="http://schemas.microsoft.com/office/drawing/2014/main" id="{81456CCE-B10A-9881-65AC-37CA991B18AF}"/>
            </a:ext>
          </a:extLst>
        </xdr:cNvPr>
        <xdr:cNvSpPr/>
      </xdr:nvSpPr>
      <xdr:spPr>
        <a:xfrm>
          <a:off x="65315" y="8186057"/>
          <a:ext cx="990600" cy="3156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ilsholgersson.nu/" TargetMode="External"/><Relationship Id="rId2" Type="http://schemas.openxmlformats.org/officeDocument/2006/relationships/hyperlink" Target="https://www.energiforetagen.se/statistik/fjarrvarmestatistik/miljovardering-av-fjarrvarme/" TargetMode="External"/><Relationship Id="rId1" Type="http://schemas.openxmlformats.org/officeDocument/2006/relationships/hyperlink" Target="https://www.upphandlingsmyndigheten.se/frageportalen/"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nilsholgersson.nu/" TargetMode="External"/><Relationship Id="rId2" Type="http://schemas.openxmlformats.org/officeDocument/2006/relationships/hyperlink" Target="https://www.energiforetagen.se/statistik/fjarrvarmestatistik/miljovardering-av-fjarrvarme/" TargetMode="External"/><Relationship Id="rId1" Type="http://schemas.openxmlformats.org/officeDocument/2006/relationships/hyperlink" Target="https://www.upphandlingsmyndigheten.se/frageportalen/"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C469D-EA22-445D-8CA3-F4CCD65C4F7C}">
  <dimension ref="A1:N29"/>
  <sheetViews>
    <sheetView workbookViewId="0">
      <selection activeCell="A4" sqref="A4"/>
    </sheetView>
  </sheetViews>
  <sheetFormatPr defaultRowHeight="14.5"/>
  <cols>
    <col min="2" max="2" width="15.54296875" customWidth="1"/>
    <col min="3" max="3" width="10.81640625" bestFit="1" customWidth="1"/>
    <col min="4" max="4" width="62.1796875" customWidth="1"/>
    <col min="5" max="5" width="39.54296875" customWidth="1"/>
  </cols>
  <sheetData>
    <row r="1" spans="1:14" ht="21">
      <c r="A1" s="34" t="s">
        <v>0</v>
      </c>
    </row>
    <row r="2" spans="1:14" ht="18.5">
      <c r="A2" s="175" t="s">
        <v>1</v>
      </c>
    </row>
    <row r="3" spans="1:14" ht="18.5">
      <c r="A3" s="175" t="s">
        <v>2</v>
      </c>
    </row>
    <row r="5" spans="1:14" ht="21">
      <c r="B5" s="34" t="s">
        <v>3</v>
      </c>
    </row>
    <row r="6" spans="1:14">
      <c r="B6" t="s">
        <v>4</v>
      </c>
    </row>
    <row r="7" spans="1:14">
      <c r="B7" t="s">
        <v>5</v>
      </c>
    </row>
    <row r="8" spans="1:14">
      <c r="B8" t="s">
        <v>6</v>
      </c>
    </row>
    <row r="9" spans="1:14">
      <c r="B9" t="s">
        <v>7</v>
      </c>
    </row>
    <row r="11" spans="1:14" ht="21">
      <c r="B11" s="34" t="s">
        <v>8</v>
      </c>
    </row>
    <row r="12" spans="1:14">
      <c r="B12" t="s">
        <v>9</v>
      </c>
      <c r="D12" s="41" t="s">
        <v>10</v>
      </c>
    </row>
    <row r="13" spans="1:14">
      <c r="D13" t="s">
        <v>11</v>
      </c>
    </row>
    <row r="15" spans="1:14" ht="21">
      <c r="B15" s="34" t="s">
        <v>12</v>
      </c>
    </row>
    <row r="16" spans="1:14">
      <c r="B16" s="42" t="s">
        <v>13</v>
      </c>
      <c r="C16" s="43" t="s">
        <v>14</v>
      </c>
      <c r="D16" s="43" t="s">
        <v>15</v>
      </c>
      <c r="E16" s="43"/>
      <c r="F16" s="43"/>
      <c r="G16" s="43"/>
      <c r="H16" s="43"/>
      <c r="I16" s="43"/>
      <c r="J16" s="43"/>
      <c r="K16" s="43"/>
      <c r="L16" s="43"/>
      <c r="M16" s="43"/>
      <c r="N16" s="43"/>
    </row>
    <row r="17" spans="2:14">
      <c r="B17" s="115" t="s">
        <v>16</v>
      </c>
      <c r="C17" s="116" t="s">
        <v>14</v>
      </c>
      <c r="D17" s="116" t="s">
        <v>17</v>
      </c>
      <c r="E17" s="116"/>
      <c r="F17" s="116"/>
      <c r="G17" s="116"/>
      <c r="H17" s="116"/>
      <c r="I17" s="116"/>
      <c r="J17" s="116"/>
      <c r="K17" s="116"/>
      <c r="L17" s="116"/>
      <c r="M17" s="116"/>
      <c r="N17" s="116"/>
    </row>
    <row r="18" spans="2:14">
      <c r="B18" s="117" t="s">
        <v>18</v>
      </c>
      <c r="C18" s="118"/>
      <c r="D18" s="118" t="s">
        <v>19</v>
      </c>
      <c r="E18" s="118"/>
      <c r="F18" s="118"/>
      <c r="G18" s="118"/>
      <c r="H18" s="118"/>
      <c r="I18" s="118"/>
      <c r="J18" s="118"/>
      <c r="K18" s="118"/>
      <c r="L18" s="118"/>
      <c r="M18" s="118"/>
      <c r="N18" s="118"/>
    </row>
    <row r="19" spans="2:14">
      <c r="B19" s="115" t="s">
        <v>20</v>
      </c>
      <c r="C19" s="116" t="s">
        <v>21</v>
      </c>
      <c r="D19" s="116" t="s">
        <v>22</v>
      </c>
      <c r="E19" s="116"/>
      <c r="F19" s="116"/>
      <c r="G19" s="116"/>
      <c r="H19" s="116"/>
      <c r="I19" s="116"/>
      <c r="J19" s="116"/>
      <c r="K19" s="116"/>
      <c r="L19" s="116"/>
      <c r="M19" s="116"/>
      <c r="N19" s="116"/>
    </row>
    <row r="20" spans="2:14">
      <c r="B20" s="117" t="s">
        <v>18</v>
      </c>
      <c r="C20" s="118"/>
      <c r="D20" s="118" t="s">
        <v>23</v>
      </c>
      <c r="E20" s="118"/>
      <c r="F20" s="118"/>
      <c r="G20" s="118"/>
      <c r="H20" s="118"/>
      <c r="I20" s="118"/>
      <c r="J20" s="118"/>
      <c r="K20" s="118"/>
      <c r="L20" s="118"/>
      <c r="M20" s="118"/>
      <c r="N20" s="118"/>
    </row>
    <row r="22" spans="2:14" ht="21">
      <c r="B22" s="34" t="s">
        <v>24</v>
      </c>
    </row>
    <row r="23" spans="2:14">
      <c r="B23" t="s">
        <v>25</v>
      </c>
      <c r="C23">
        <v>519</v>
      </c>
      <c r="D23" t="s">
        <v>26</v>
      </c>
      <c r="E23" t="s">
        <v>27</v>
      </c>
      <c r="F23" s="41" t="s">
        <v>28</v>
      </c>
    </row>
    <row r="24" spans="2:14">
      <c r="B24" t="s">
        <v>25</v>
      </c>
      <c r="C24">
        <v>520</v>
      </c>
      <c r="D24" t="s">
        <v>29</v>
      </c>
      <c r="E24" t="s">
        <v>27</v>
      </c>
      <c r="F24" t="s">
        <v>30</v>
      </c>
    </row>
    <row r="25" spans="2:14">
      <c r="B25" t="s">
        <v>25</v>
      </c>
      <c r="C25">
        <v>521</v>
      </c>
      <c r="D25" t="s">
        <v>31</v>
      </c>
      <c r="E25" t="s">
        <v>32</v>
      </c>
      <c r="F25" s="41" t="s">
        <v>33</v>
      </c>
    </row>
    <row r="26" spans="2:14">
      <c r="B26" t="s">
        <v>25</v>
      </c>
      <c r="C26">
        <v>522</v>
      </c>
      <c r="D26" t="s">
        <v>34</v>
      </c>
      <c r="E26" t="s">
        <v>27</v>
      </c>
      <c r="F26" t="s">
        <v>30</v>
      </c>
    </row>
    <row r="28" spans="2:14" ht="21">
      <c r="B28" s="34" t="s">
        <v>35</v>
      </c>
      <c r="E28" t="s">
        <v>36</v>
      </c>
    </row>
    <row r="29" spans="2:14">
      <c r="B29" t="s">
        <v>37</v>
      </c>
    </row>
  </sheetData>
  <hyperlinks>
    <hyperlink ref="D12" r:id="rId1" xr:uid="{0D846E9F-73EE-426D-A363-B60011C56537}"/>
    <hyperlink ref="F23" r:id="rId2" xr:uid="{4C3734D1-FFC9-4364-AFF4-DF9F90CEF729}"/>
    <hyperlink ref="F25" r:id="rId3" xr:uid="{6C9F6C59-18F7-4BD5-B32A-1590D308A9A2}"/>
  </hyperlinks>
  <pageMargins left="0.70866141732283472" right="0.70866141732283472" top="0.74803149606299213" bottom="0.74803149606299213" header="0.31496062992125984" footer="0.31496062992125984"/>
  <pageSetup paperSize="9" orientation="portrait" verticalDpi="0" r:id="rId4"/>
  <headerFooter>
    <oddHeader>&amp;LUpphandlingsmyndigheten&amp;RMiljöspendanalys fördelningsnyckel Process-LCA-metod</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AB77-8951-4272-A7E8-09C0EA3D3B85}">
  <dimension ref="A1:U27"/>
  <sheetViews>
    <sheetView zoomScale="70" zoomScaleNormal="70" workbookViewId="0">
      <selection activeCell="C8" sqref="C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260</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197</v>
      </c>
      <c r="I7" s="51"/>
      <c r="J7" s="78"/>
      <c r="L7" s="74" t="s">
        <v>157</v>
      </c>
      <c r="M7" s="24"/>
      <c r="N7" s="74" t="s">
        <v>158</v>
      </c>
      <c r="O7" s="24"/>
      <c r="P7" s="74" t="s">
        <v>159</v>
      </c>
      <c r="Q7" s="24"/>
      <c r="R7" s="74" t="s">
        <v>160</v>
      </c>
    </row>
    <row r="8" spans="1:21" ht="44" thickBot="1">
      <c r="A8" s="64"/>
      <c r="B8" s="71">
        <f>IF('Fördelningsnyckel fjärrv 2023'!M26=0,'Fördelningsnyckel fjärrv 2023'!T26,'Fördelningsnyckel fjärrv 2023'!M26)</f>
        <v>0</v>
      </c>
      <c r="C8" s="69" t="s">
        <v>161</v>
      </c>
      <c r="D8" s="29"/>
      <c r="E8" s="69" t="s">
        <v>199</v>
      </c>
      <c r="F8" s="29"/>
      <c r="G8" s="70" t="s">
        <v>200</v>
      </c>
      <c r="H8" s="71">
        <f>SUM(B8-D8-F8)</f>
        <v>0</v>
      </c>
      <c r="I8" s="51"/>
      <c r="J8" s="78"/>
      <c r="L8" s="45" t="s">
        <v>164</v>
      </c>
      <c r="M8" s="5"/>
      <c r="N8" s="45" t="s">
        <v>165</v>
      </c>
      <c r="O8" s="5"/>
      <c r="P8" s="76" t="s">
        <v>201</v>
      </c>
      <c r="Q8" s="24"/>
      <c r="R8" s="46" t="s">
        <v>287</v>
      </c>
    </row>
    <row r="9" spans="1:21" ht="92.15" customHeight="1" thickBot="1">
      <c r="A9" s="15"/>
      <c r="B9" s="191" t="s">
        <v>277</v>
      </c>
      <c r="C9" s="192"/>
      <c r="D9" s="192" t="s">
        <v>168</v>
      </c>
      <c r="E9" s="192"/>
      <c r="F9" s="72" t="s">
        <v>169</v>
      </c>
      <c r="G9" s="72"/>
      <c r="H9" s="73" t="s">
        <v>204</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205</v>
      </c>
      <c r="H14" s="56" t="s">
        <v>180</v>
      </c>
      <c r="I14" s="49" t="s">
        <v>181</v>
      </c>
      <c r="J14" s="49" t="s">
        <v>182</v>
      </c>
      <c r="K14" s="22" t="s">
        <v>183</v>
      </c>
      <c r="L14" s="75" t="s">
        <v>206</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31.5" customHeight="1">
      <c r="A18" s="15"/>
      <c r="B18" s="20"/>
      <c r="C18" s="20"/>
      <c r="D18" s="20" t="s">
        <v>261</v>
      </c>
      <c r="E18" s="93" t="s">
        <v>188</v>
      </c>
      <c r="F18" s="93" t="s">
        <v>188</v>
      </c>
      <c r="G18" s="94" t="s">
        <v>189</v>
      </c>
      <c r="H18" s="152">
        <v>5.2935118434603502E-2</v>
      </c>
      <c r="I18" s="95">
        <v>2023</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6.6168898043254376E-2</v>
      </c>
      <c r="I19" s="54">
        <v>2023</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11" priority="3" operator="lessThan">
      <formula>0</formula>
    </cfRule>
  </conditionalFormatting>
  <conditionalFormatting sqref="P10">
    <cfRule type="cellIs" dxfId="10" priority="1" operator="greaterThan">
      <formula>$H$8</formula>
    </cfRule>
  </conditionalFormatting>
  <conditionalFormatting sqref="P13">
    <cfRule type="cellIs" dxfId="9"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D632-C077-4078-9A1F-E238DC73A57B}">
  <dimension ref="A1:U27"/>
  <sheetViews>
    <sheetView zoomScale="70" zoomScaleNormal="70" workbookViewId="0">
      <selection activeCell="C8" sqref="C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262</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197</v>
      </c>
      <c r="I7" s="51"/>
      <c r="J7" s="78"/>
      <c r="L7" s="74" t="s">
        <v>157</v>
      </c>
      <c r="M7" s="24"/>
      <c r="N7" s="74" t="s">
        <v>158</v>
      </c>
      <c r="O7" s="24"/>
      <c r="P7" s="74" t="s">
        <v>159</v>
      </c>
      <c r="Q7" s="24"/>
      <c r="R7" s="74" t="s">
        <v>160</v>
      </c>
    </row>
    <row r="8" spans="1:21" ht="44" thickBot="1">
      <c r="A8" s="64"/>
      <c r="B8" s="71">
        <f>IF('Fördelningsnyckel fjärrv 2023'!M28=0,'Fördelningsnyckel fjärrv 2023'!T28,'Fördelningsnyckel fjärrv 2023'!M28)</f>
        <v>0</v>
      </c>
      <c r="C8" s="69" t="s">
        <v>161</v>
      </c>
      <c r="D8" s="29"/>
      <c r="E8" s="69" t="s">
        <v>199</v>
      </c>
      <c r="F8" s="29"/>
      <c r="G8" s="70" t="s">
        <v>200</v>
      </c>
      <c r="H8" s="71">
        <f>SUM(B8-D8-F8)</f>
        <v>0</v>
      </c>
      <c r="I8" s="51"/>
      <c r="J8" s="78"/>
      <c r="L8" s="45" t="s">
        <v>164</v>
      </c>
      <c r="M8" s="5"/>
      <c r="N8" s="45" t="s">
        <v>165</v>
      </c>
      <c r="O8" s="5"/>
      <c r="P8" s="76" t="s">
        <v>201</v>
      </c>
      <c r="Q8" s="24"/>
      <c r="R8" s="46" t="s">
        <v>287</v>
      </c>
    </row>
    <row r="9" spans="1:21" ht="92.15" customHeight="1" thickBot="1">
      <c r="A9" s="15"/>
      <c r="B9" s="191" t="s">
        <v>277</v>
      </c>
      <c r="C9" s="192"/>
      <c r="D9" s="192" t="s">
        <v>168</v>
      </c>
      <c r="E9" s="192"/>
      <c r="F9" s="72" t="s">
        <v>169</v>
      </c>
      <c r="G9" s="72"/>
      <c r="H9" s="73" t="s">
        <v>204</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205</v>
      </c>
      <c r="H14" s="56" t="s">
        <v>180</v>
      </c>
      <c r="I14" s="49" t="s">
        <v>181</v>
      </c>
      <c r="J14" s="49" t="s">
        <v>182</v>
      </c>
      <c r="K14" s="22" t="s">
        <v>183</v>
      </c>
      <c r="L14" s="75" t="s">
        <v>206</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67.75" customHeight="1">
      <c r="A18" s="15"/>
      <c r="B18" s="20"/>
      <c r="C18" s="20"/>
      <c r="D18" s="155" t="s">
        <v>263</v>
      </c>
      <c r="E18" s="93" t="s">
        <v>188</v>
      </c>
      <c r="F18" s="93" t="s">
        <v>188</v>
      </c>
      <c r="G18" s="94" t="s">
        <v>189</v>
      </c>
      <c r="H18" s="152">
        <v>1.9889840881272946E-3</v>
      </c>
      <c r="I18" s="95">
        <v>2023</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1.591187270501836E-3</v>
      </c>
      <c r="I19" s="54">
        <v>2023</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8" priority="3" operator="lessThan">
      <formula>0</formula>
    </cfRule>
  </conditionalFormatting>
  <conditionalFormatting sqref="P10">
    <cfRule type="cellIs" dxfId="7" priority="1" operator="greaterThan">
      <formula>$H$8</formula>
    </cfRule>
  </conditionalFormatting>
  <conditionalFormatting sqref="P13">
    <cfRule type="cellIs" dxfId="6"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4BD9-37F0-4C7F-8459-56803D127D85}">
  <dimension ref="A1:U27"/>
  <sheetViews>
    <sheetView zoomScale="70" zoomScaleNormal="70" workbookViewId="0">
      <selection activeCell="C8" sqref="C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264</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197</v>
      </c>
      <c r="I7" s="51"/>
      <c r="J7" s="78"/>
      <c r="L7" s="74" t="s">
        <v>157</v>
      </c>
      <c r="M7" s="24"/>
      <c r="N7" s="74" t="s">
        <v>158</v>
      </c>
      <c r="O7" s="24"/>
      <c r="P7" s="74" t="s">
        <v>159</v>
      </c>
      <c r="Q7" s="24"/>
      <c r="R7" s="74" t="s">
        <v>160</v>
      </c>
    </row>
    <row r="8" spans="1:21" ht="44" thickBot="1">
      <c r="A8" s="64"/>
      <c r="B8" s="71">
        <f>IF('Fördelningsnyckel fjärrv 2023'!M30=0,'Fördelningsnyckel fjärrv 2023'!T30,'Fördelningsnyckel fjärrv 2023'!M30)</f>
        <v>0</v>
      </c>
      <c r="C8" s="69" t="s">
        <v>161</v>
      </c>
      <c r="D8" s="29"/>
      <c r="E8" s="69" t="s">
        <v>199</v>
      </c>
      <c r="F8" s="29"/>
      <c r="G8" s="70" t="s">
        <v>200</v>
      </c>
      <c r="H8" s="71">
        <f>SUM(B8-D8-F8)</f>
        <v>0</v>
      </c>
      <c r="I8" s="51"/>
      <c r="J8" s="78"/>
      <c r="L8" s="45" t="s">
        <v>164</v>
      </c>
      <c r="M8" s="5"/>
      <c r="N8" s="45" t="s">
        <v>165</v>
      </c>
      <c r="O8" s="5"/>
      <c r="P8" s="76" t="s">
        <v>201</v>
      </c>
      <c r="Q8" s="24"/>
      <c r="R8" s="46" t="s">
        <v>287</v>
      </c>
    </row>
    <row r="9" spans="1:21" ht="92.15" customHeight="1" thickBot="1">
      <c r="A9" s="15"/>
      <c r="B9" s="191" t="s">
        <v>277</v>
      </c>
      <c r="C9" s="192"/>
      <c r="D9" s="192" t="s">
        <v>168</v>
      </c>
      <c r="E9" s="192"/>
      <c r="F9" s="72" t="s">
        <v>169</v>
      </c>
      <c r="G9" s="72"/>
      <c r="H9" s="73" t="s">
        <v>204</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205</v>
      </c>
      <c r="H14" s="56" t="s">
        <v>180</v>
      </c>
      <c r="I14" s="49" t="s">
        <v>181</v>
      </c>
      <c r="J14" s="49" t="s">
        <v>182</v>
      </c>
      <c r="K14" s="22" t="s">
        <v>183</v>
      </c>
      <c r="L14" s="75" t="s">
        <v>206</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67.75" customHeight="1">
      <c r="A18" s="15"/>
      <c r="B18" s="20"/>
      <c r="C18" s="20"/>
      <c r="D18" s="155" t="s">
        <v>265</v>
      </c>
      <c r="E18" s="93" t="s">
        <v>188</v>
      </c>
      <c r="F18" s="93" t="s">
        <v>188</v>
      </c>
      <c r="G18" s="94" t="s">
        <v>189</v>
      </c>
      <c r="H18" s="152">
        <v>0.2603530950305144</v>
      </c>
      <c r="I18" s="95">
        <v>2023</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0.20828247602441149</v>
      </c>
      <c r="I19" s="54">
        <v>2023</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5" priority="3" operator="lessThan">
      <formula>0</formula>
    </cfRule>
  </conditionalFormatting>
  <conditionalFormatting sqref="P10">
    <cfRule type="cellIs" dxfId="4" priority="1" operator="greaterThan">
      <formula>$H$8</formula>
    </cfRule>
  </conditionalFormatting>
  <conditionalFormatting sqref="P13">
    <cfRule type="cellIs" dxfId="3"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136C-AEA8-4913-913B-74BE26779C53}">
  <dimension ref="A1:U77"/>
  <sheetViews>
    <sheetView zoomScale="70" zoomScaleNormal="70" workbookViewId="0">
      <selection activeCell="B10" sqref="B10:C10"/>
    </sheetView>
  </sheetViews>
  <sheetFormatPr defaultRowHeight="14.5"/>
  <cols>
    <col min="1" max="1" width="1.453125" customWidth="1"/>
    <col min="2" max="2" width="15.453125" customWidth="1"/>
    <col min="3" max="3" width="36.81640625" customWidth="1"/>
    <col min="4" max="4" width="28"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82.81640625" customWidth="1"/>
    <col min="19" max="19" width="66.81640625" customWidth="1"/>
  </cols>
  <sheetData>
    <row r="1" spans="1:21" ht="23.5">
      <c r="A1" s="8" t="s">
        <v>266</v>
      </c>
    </row>
    <row r="2" spans="1:21" ht="19" thickBot="1">
      <c r="G2" s="44" t="s">
        <v>91</v>
      </c>
    </row>
    <row r="3" spans="1:21" ht="19" thickBot="1">
      <c r="B3" s="160" t="s">
        <v>211</v>
      </c>
      <c r="C3" s="156"/>
      <c r="D3" s="156"/>
      <c r="E3" s="156"/>
      <c r="G3" s="11" t="s">
        <v>96</v>
      </c>
    </row>
    <row r="4" spans="1:21" ht="19" thickBot="1">
      <c r="B4" s="160" t="s">
        <v>212</v>
      </c>
      <c r="C4" s="156"/>
      <c r="D4" s="156"/>
      <c r="E4" s="156"/>
      <c r="G4" s="13" t="s">
        <v>99</v>
      </c>
    </row>
    <row r="5" spans="1:21" ht="15" thickBot="1">
      <c r="G5" s="1" t="s">
        <v>150</v>
      </c>
      <c r="P5" t="s">
        <v>36</v>
      </c>
    </row>
    <row r="6" spans="1:21">
      <c r="B6" s="9"/>
      <c r="C6" s="9"/>
      <c r="D6" s="9"/>
      <c r="I6" s="47"/>
      <c r="J6" s="78"/>
    </row>
    <row r="7" spans="1:21" ht="18.5">
      <c r="A7" s="15"/>
      <c r="B7" s="65" t="s">
        <v>95</v>
      </c>
      <c r="C7" s="66"/>
      <c r="D7" s="66"/>
      <c r="E7" s="15"/>
      <c r="F7" s="15"/>
      <c r="G7" s="15"/>
      <c r="H7" s="59"/>
      <c r="I7" s="51"/>
      <c r="J7" s="78"/>
      <c r="L7" s="4" t="s">
        <v>213</v>
      </c>
      <c r="M7" s="4"/>
      <c r="N7" s="5"/>
      <c r="O7" s="5"/>
      <c r="P7" s="5"/>
      <c r="Q7" s="24"/>
      <c r="R7" s="24"/>
    </row>
    <row r="8" spans="1:21" ht="16" thickBot="1">
      <c r="A8" s="15"/>
      <c r="B8" s="67" t="s">
        <v>153</v>
      </c>
      <c r="C8" s="17"/>
      <c r="D8" s="68" t="s">
        <v>154</v>
      </c>
      <c r="E8" s="17"/>
      <c r="F8" s="28" t="s">
        <v>155</v>
      </c>
      <c r="G8" s="15"/>
      <c r="H8" s="28" t="s">
        <v>197</v>
      </c>
      <c r="I8" s="51"/>
      <c r="J8" s="78"/>
      <c r="L8" s="74" t="s">
        <v>159</v>
      </c>
      <c r="M8" s="24"/>
      <c r="N8" s="74" t="s">
        <v>160</v>
      </c>
      <c r="O8" s="24"/>
      <c r="P8" s="74" t="s">
        <v>214</v>
      </c>
      <c r="Q8" s="24"/>
      <c r="R8" s="74" t="s">
        <v>215</v>
      </c>
    </row>
    <row r="9" spans="1:21" ht="44" thickBot="1">
      <c r="A9" s="64"/>
      <c r="B9" s="71">
        <f>IF('Fördelningsnyckel fjärrv 2023'!M32=0,'Fördelningsnyckel fjärrv 2023'!T32,'Fördelningsnyckel fjärrv 2023'!M32)</f>
        <v>0</v>
      </c>
      <c r="C9" s="69" t="s">
        <v>198</v>
      </c>
      <c r="D9" s="29"/>
      <c r="E9" s="69" t="s">
        <v>199</v>
      </c>
      <c r="F9" s="29"/>
      <c r="G9" s="70" t="s">
        <v>200</v>
      </c>
      <c r="H9" s="196">
        <f>SUM(B9-D9-F9)</f>
        <v>0</v>
      </c>
      <c r="I9" s="51"/>
      <c r="J9" s="78"/>
      <c r="L9" s="45" t="s">
        <v>164</v>
      </c>
      <c r="M9" s="5"/>
      <c r="N9" s="45" t="s">
        <v>165</v>
      </c>
      <c r="O9" s="5"/>
      <c r="P9" s="76" t="s">
        <v>201</v>
      </c>
      <c r="Q9" s="24"/>
      <c r="R9" s="46" t="s">
        <v>275</v>
      </c>
    </row>
    <row r="10" spans="1:21" ht="92.15" customHeight="1" thickBot="1">
      <c r="A10" s="15"/>
      <c r="B10" s="191" t="s">
        <v>167</v>
      </c>
      <c r="C10" s="192"/>
      <c r="D10" s="192" t="s">
        <v>202</v>
      </c>
      <c r="E10" s="192"/>
      <c r="F10" s="72" t="s">
        <v>203</v>
      </c>
      <c r="G10" s="72"/>
      <c r="H10" s="73" t="s">
        <v>204</v>
      </c>
      <c r="I10" s="51"/>
      <c r="J10" s="78"/>
      <c r="L10" s="5"/>
      <c r="M10" s="5"/>
      <c r="N10" s="5"/>
      <c r="O10" s="5"/>
      <c r="P10" s="6" t="s">
        <v>129</v>
      </c>
      <c r="Q10" s="24"/>
      <c r="R10" s="6" t="s">
        <v>171</v>
      </c>
    </row>
    <row r="11" spans="1:21" ht="19" thickBot="1">
      <c r="B11" s="12"/>
      <c r="D11" t="s">
        <v>36</v>
      </c>
      <c r="F11" s="2"/>
      <c r="G11" s="3"/>
      <c r="I11" s="48"/>
      <c r="J11" s="79"/>
      <c r="L11" s="5"/>
      <c r="M11" s="5"/>
      <c r="N11" s="189" t="s">
        <v>172</v>
      </c>
      <c r="O11" s="5"/>
      <c r="P11" s="124">
        <f>SUM(P21)</f>
        <v>0</v>
      </c>
      <c r="Q11" s="24"/>
      <c r="R11" s="123" t="e">
        <f>SUM(R21)</f>
        <v>#DIV/0!</v>
      </c>
    </row>
    <row r="12" spans="1:21" ht="15.5">
      <c r="A12" s="37"/>
      <c r="F12" s="2"/>
      <c r="G12" s="36"/>
      <c r="I12" s="48"/>
      <c r="J12" s="79" t="s">
        <v>36</v>
      </c>
      <c r="L12" s="5"/>
      <c r="M12" s="5"/>
      <c r="N12" s="193"/>
      <c r="O12" s="5"/>
      <c r="P12" s="5" t="s">
        <v>36</v>
      </c>
      <c r="Q12" s="24"/>
      <c r="R12" s="5" t="s">
        <v>131</v>
      </c>
    </row>
    <row r="13" spans="1:21" ht="15" thickBot="1">
      <c r="C13" s="39"/>
      <c r="D13" s="39"/>
      <c r="F13" s="2"/>
      <c r="G13" s="40"/>
      <c r="I13" s="48"/>
      <c r="J13" s="79"/>
      <c r="L13" s="5" t="s">
        <v>173</v>
      </c>
      <c r="M13" s="5"/>
      <c r="N13" s="193"/>
      <c r="O13" s="5"/>
      <c r="P13" s="5" t="s">
        <v>133</v>
      </c>
      <c r="Q13" s="24"/>
      <c r="R13" s="24" t="s">
        <v>216</v>
      </c>
    </row>
    <row r="14" spans="1:21" ht="15" thickBot="1">
      <c r="F14" s="2"/>
      <c r="G14" s="3"/>
      <c r="I14" s="48"/>
      <c r="J14" s="79"/>
      <c r="L14" s="125">
        <f>SUM(1-L21)</f>
        <v>1</v>
      </c>
      <c r="M14" s="5"/>
      <c r="N14" s="193"/>
      <c r="O14" s="5"/>
      <c r="P14" s="7">
        <f>SUM($B$9-$P$21)</f>
        <v>0</v>
      </c>
      <c r="Q14" s="24"/>
      <c r="R14" s="24"/>
    </row>
    <row r="15" spans="1:21" ht="144" customHeight="1" thickBot="1">
      <c r="A15" s="15"/>
      <c r="B15" s="22" t="s">
        <v>174</v>
      </c>
      <c r="C15" s="22" t="s">
        <v>175</v>
      </c>
      <c r="D15" s="22" t="s">
        <v>176</v>
      </c>
      <c r="E15" s="22" t="s">
        <v>177</v>
      </c>
      <c r="F15" s="22" t="s">
        <v>178</v>
      </c>
      <c r="G15" s="22" t="s">
        <v>205</v>
      </c>
      <c r="H15" s="56" t="s">
        <v>180</v>
      </c>
      <c r="I15" s="49" t="s">
        <v>181</v>
      </c>
      <c r="J15" s="49" t="s">
        <v>182</v>
      </c>
      <c r="K15" s="22" t="s">
        <v>183</v>
      </c>
      <c r="L15" s="75" t="s">
        <v>217</v>
      </c>
      <c r="M15" s="23"/>
      <c r="N15" s="194"/>
      <c r="O15" s="25"/>
      <c r="P15" s="26" t="s">
        <v>218</v>
      </c>
      <c r="Q15" s="26"/>
      <c r="R15" s="26" t="s">
        <v>186</v>
      </c>
      <c r="U15" t="s">
        <v>36</v>
      </c>
    </row>
    <row r="16" spans="1:21" ht="16" thickTop="1">
      <c r="A16" s="15"/>
      <c r="B16" s="15"/>
      <c r="C16" s="16"/>
      <c r="D16" s="16"/>
      <c r="E16" s="17"/>
      <c r="F16" s="17"/>
      <c r="G16" s="17"/>
      <c r="H16" s="57"/>
      <c r="I16" s="50"/>
      <c r="J16" s="80"/>
      <c r="K16" s="16"/>
      <c r="L16" s="30"/>
      <c r="M16" s="30"/>
      <c r="N16" s="15"/>
      <c r="O16" s="15"/>
      <c r="P16" s="31" t="s">
        <v>36</v>
      </c>
      <c r="Q16" s="15"/>
      <c r="R16" s="32"/>
    </row>
    <row r="17" spans="1:18">
      <c r="A17" s="15"/>
      <c r="B17" s="18">
        <v>83101903</v>
      </c>
      <c r="C17" s="18" t="s">
        <v>187</v>
      </c>
      <c r="D17" s="18"/>
      <c r="E17" s="19" t="s">
        <v>188</v>
      </c>
      <c r="F17" s="19" t="s">
        <v>188</v>
      </c>
      <c r="G17" s="20" t="s">
        <v>189</v>
      </c>
      <c r="H17" s="58"/>
      <c r="I17" s="53"/>
      <c r="J17" s="81"/>
      <c r="K17" s="20"/>
      <c r="L17" s="15"/>
      <c r="M17" s="15"/>
      <c r="N17" s="15"/>
      <c r="O17" s="15"/>
      <c r="P17" s="15"/>
      <c r="Q17" s="15"/>
      <c r="R17" s="27"/>
    </row>
    <row r="18" spans="1:18">
      <c r="A18" s="15"/>
      <c r="B18" s="18"/>
      <c r="C18" s="18"/>
      <c r="D18" s="18"/>
      <c r="E18" s="19"/>
      <c r="F18" s="19"/>
      <c r="G18" s="20"/>
      <c r="H18" s="58"/>
      <c r="I18" s="53"/>
      <c r="J18" s="81"/>
      <c r="K18" s="20"/>
      <c r="L18" s="15"/>
      <c r="M18" s="15"/>
      <c r="N18" s="15"/>
      <c r="O18" s="15"/>
      <c r="P18" s="15"/>
      <c r="Q18" s="15"/>
      <c r="R18" s="27"/>
    </row>
    <row r="19" spans="1:18" ht="51" customHeight="1">
      <c r="A19" s="15"/>
      <c r="B19" s="20"/>
      <c r="C19" s="20"/>
      <c r="D19" s="155" t="s">
        <v>219</v>
      </c>
      <c r="E19" s="93" t="s">
        <v>188</v>
      </c>
      <c r="F19" s="93" t="s">
        <v>188</v>
      </c>
      <c r="G19" s="94" t="s">
        <v>189</v>
      </c>
      <c r="H19" s="152" t="e">
        <f>SUM(D51)</f>
        <v>#DIV/0!</v>
      </c>
      <c r="I19" s="95">
        <v>2023</v>
      </c>
      <c r="J19" s="96" t="s">
        <v>191</v>
      </c>
      <c r="K19" s="97"/>
      <c r="L19" s="63"/>
      <c r="M19" s="15"/>
      <c r="N19" s="63">
        <v>1</v>
      </c>
      <c r="O19" s="15"/>
      <c r="P19" s="33">
        <f>SUM(($H$9/N19)*L19)</f>
        <v>0</v>
      </c>
      <c r="Q19" s="15"/>
      <c r="R19" s="122" t="e">
        <f>SUM(P19*H19)</f>
        <v>#DIV/0!</v>
      </c>
    </row>
    <row r="20" spans="1:18">
      <c r="A20" s="15"/>
      <c r="B20" s="20"/>
      <c r="C20" s="20"/>
      <c r="D20" s="20"/>
      <c r="E20" s="19"/>
      <c r="F20" s="19"/>
      <c r="G20" s="20"/>
      <c r="H20" s="163" t="s">
        <v>216</v>
      </c>
      <c r="I20" s="54"/>
      <c r="J20" s="82"/>
      <c r="K20" s="21"/>
      <c r="L20" s="60"/>
      <c r="M20" s="15"/>
      <c r="N20" s="154"/>
      <c r="O20" s="15"/>
      <c r="P20" s="61"/>
      <c r="Q20" s="15"/>
      <c r="R20" s="164" t="s">
        <v>216</v>
      </c>
    </row>
    <row r="21" spans="1:18">
      <c r="A21" s="15"/>
      <c r="B21" s="15"/>
      <c r="C21" s="15"/>
      <c r="D21" s="15"/>
      <c r="E21" s="15"/>
      <c r="F21" s="15"/>
      <c r="G21" s="15"/>
      <c r="H21" s="59"/>
      <c r="I21" s="51"/>
      <c r="J21" s="83"/>
      <c r="K21" s="15"/>
      <c r="L21" s="33">
        <f>SUM((L19))</f>
        <v>0</v>
      </c>
      <c r="M21" s="38"/>
      <c r="N21" s="15"/>
      <c r="O21" s="15"/>
      <c r="P21" s="33">
        <f>SUM(P19:P20)</f>
        <v>0</v>
      </c>
      <c r="Q21" s="15"/>
      <c r="R21" s="33" t="e">
        <f>SUM(R19:R20)</f>
        <v>#DIV/0!</v>
      </c>
    </row>
    <row r="22" spans="1:18">
      <c r="A22" s="15"/>
      <c r="B22" s="15"/>
      <c r="C22" s="15"/>
      <c r="D22" s="15"/>
      <c r="E22" s="15"/>
      <c r="F22" s="15"/>
      <c r="G22" s="15"/>
      <c r="H22" s="59"/>
      <c r="I22" s="51"/>
      <c r="J22" s="83"/>
      <c r="K22" s="15"/>
      <c r="L22" s="28" t="s">
        <v>194</v>
      </c>
      <c r="M22" s="28"/>
      <c r="N22" s="15" t="s">
        <v>36</v>
      </c>
      <c r="O22" s="15"/>
      <c r="P22" s="28" t="s">
        <v>195</v>
      </c>
      <c r="Q22" s="15"/>
      <c r="R22" s="28" t="s">
        <v>195</v>
      </c>
    </row>
    <row r="26" spans="1:18" ht="21">
      <c r="B26" s="159" t="s">
        <v>220</v>
      </c>
      <c r="C26" s="158"/>
      <c r="D26" s="158"/>
      <c r="E26" s="158"/>
      <c r="F26" s="158"/>
      <c r="G26" s="158"/>
      <c r="N26" t="s">
        <v>36</v>
      </c>
      <c r="R26" t="s">
        <v>36</v>
      </c>
    </row>
    <row r="27" spans="1:18">
      <c r="B27" s="158"/>
      <c r="C27" s="158"/>
      <c r="D27" s="158" t="s">
        <v>36</v>
      </c>
      <c r="E27" s="158"/>
      <c r="F27" s="158"/>
      <c r="G27" s="158"/>
      <c r="J27" s="77" t="s">
        <v>36</v>
      </c>
    </row>
    <row r="28" spans="1:18">
      <c r="B28" s="162" t="s">
        <v>157</v>
      </c>
      <c r="C28" s="158" t="s">
        <v>267</v>
      </c>
      <c r="D28" s="158"/>
      <c r="E28" s="158"/>
      <c r="F28" s="158"/>
      <c r="G28" s="158"/>
      <c r="L28" t="s">
        <v>36</v>
      </c>
    </row>
    <row r="29" spans="1:18" ht="18.5">
      <c r="B29" s="157"/>
      <c r="C29" s="158" t="s">
        <v>222</v>
      </c>
      <c r="D29" s="158"/>
      <c r="E29" s="158"/>
      <c r="F29" s="158"/>
      <c r="G29" s="158"/>
    </row>
    <row r="30" spans="1:18">
      <c r="B30" s="158"/>
      <c r="C30" s="165" t="s">
        <v>28</v>
      </c>
      <c r="D30" s="158"/>
      <c r="E30" s="158"/>
      <c r="F30" s="158"/>
      <c r="G30" s="158"/>
    </row>
    <row r="31" spans="1:18">
      <c r="B31" s="158"/>
      <c r="C31" s="158" t="s">
        <v>223</v>
      </c>
      <c r="D31" s="158"/>
      <c r="E31" s="158"/>
      <c r="F31" s="158"/>
      <c r="G31" s="158"/>
    </row>
    <row r="32" spans="1:18">
      <c r="B32" s="158"/>
      <c r="C32" s="158" t="s">
        <v>224</v>
      </c>
      <c r="D32" s="158"/>
      <c r="E32" s="158"/>
      <c r="F32" s="158"/>
      <c r="G32" s="158"/>
      <c r="J32" s="77" t="s">
        <v>36</v>
      </c>
    </row>
    <row r="33" spans="2:7">
      <c r="B33" s="158"/>
      <c r="C33" s="158"/>
      <c r="D33" s="158"/>
      <c r="E33" s="158"/>
      <c r="F33" s="158"/>
      <c r="G33" s="158"/>
    </row>
    <row r="34" spans="2:7" ht="15" thickBot="1">
      <c r="B34" s="158"/>
      <c r="C34" s="162" t="s">
        <v>225</v>
      </c>
      <c r="D34" s="158"/>
      <c r="E34" s="158"/>
      <c r="F34" s="158"/>
      <c r="G34" s="158"/>
    </row>
    <row r="35" spans="2:7" ht="17" thickBot="1">
      <c r="B35" s="158"/>
      <c r="C35" s="158" t="s">
        <v>226</v>
      </c>
      <c r="D35" s="161"/>
      <c r="E35" s="158" t="s">
        <v>227</v>
      </c>
      <c r="F35" s="158"/>
      <c r="G35" s="158"/>
    </row>
    <row r="36" spans="2:7" ht="18" customHeight="1" thickBot="1">
      <c r="B36" s="158"/>
      <c r="C36" s="158"/>
      <c r="D36" s="158"/>
      <c r="E36" s="158"/>
      <c r="F36" s="158"/>
      <c r="G36" s="158"/>
    </row>
    <row r="37" spans="2:7" ht="17" thickBot="1">
      <c r="B37" s="158"/>
      <c r="C37" s="158" t="s">
        <v>228</v>
      </c>
      <c r="D37" s="161"/>
      <c r="E37" s="158" t="s">
        <v>227</v>
      </c>
      <c r="F37" s="158"/>
      <c r="G37" s="158"/>
    </row>
    <row r="38" spans="2:7">
      <c r="B38" s="158"/>
      <c r="C38" s="158"/>
      <c r="D38" s="158"/>
      <c r="E38" s="158"/>
      <c r="F38" s="158"/>
      <c r="G38" s="158"/>
    </row>
    <row r="39" spans="2:7">
      <c r="B39" s="158"/>
      <c r="C39" s="158"/>
      <c r="D39" s="158" t="s">
        <v>36</v>
      </c>
      <c r="E39" s="158"/>
      <c r="F39" s="158"/>
      <c r="G39" s="158"/>
    </row>
    <row r="40" spans="2:7">
      <c r="B40" s="162" t="s">
        <v>229</v>
      </c>
      <c r="C40" s="158" t="s">
        <v>230</v>
      </c>
      <c r="D40" s="158"/>
      <c r="E40" s="158"/>
      <c r="F40" s="158"/>
      <c r="G40" s="158"/>
    </row>
    <row r="41" spans="2:7">
      <c r="B41" s="158"/>
      <c r="C41" s="158" t="s">
        <v>231</v>
      </c>
      <c r="D41" s="158"/>
      <c r="E41" s="158"/>
      <c r="F41" s="158"/>
      <c r="G41" s="158"/>
    </row>
    <row r="42" spans="2:7">
      <c r="B42" s="158"/>
      <c r="C42" s="158" t="s">
        <v>232</v>
      </c>
      <c r="D42" s="158"/>
      <c r="E42" s="158"/>
      <c r="F42" s="158"/>
      <c r="G42" s="158"/>
    </row>
    <row r="43" spans="2:7" ht="6.65" customHeight="1" thickBot="1">
      <c r="B43" s="158"/>
      <c r="C43" s="158"/>
      <c r="D43" s="158"/>
      <c r="E43" s="158"/>
      <c r="F43" s="158"/>
      <c r="G43" s="158"/>
    </row>
    <row r="44" spans="2:7" ht="19" thickBot="1">
      <c r="B44" s="158"/>
      <c r="C44" s="162" t="s">
        <v>233</v>
      </c>
      <c r="D44" s="161"/>
      <c r="E44" s="158" t="s">
        <v>234</v>
      </c>
      <c r="F44" s="158"/>
      <c r="G44" s="158"/>
    </row>
    <row r="45" spans="2:7">
      <c r="B45" s="158"/>
      <c r="C45" s="158"/>
      <c r="D45" s="158"/>
      <c r="E45" s="158"/>
      <c r="F45" s="158"/>
      <c r="G45" s="158"/>
    </row>
    <row r="46" spans="2:7">
      <c r="B46" s="158"/>
      <c r="C46" s="162" t="s">
        <v>235</v>
      </c>
      <c r="D46" s="166"/>
      <c r="E46" s="158"/>
      <c r="F46" s="158"/>
      <c r="G46" s="158"/>
    </row>
    <row r="47" spans="2:7">
      <c r="B47" s="158"/>
      <c r="C47" s="158" t="s">
        <v>236</v>
      </c>
      <c r="D47" s="166"/>
      <c r="E47" s="158"/>
      <c r="F47" s="158"/>
      <c r="G47" s="158"/>
    </row>
    <row r="48" spans="2:7">
      <c r="B48" s="158"/>
      <c r="C48" s="158" t="s">
        <v>237</v>
      </c>
      <c r="D48" s="166"/>
      <c r="E48" s="158"/>
      <c r="F48" s="158"/>
      <c r="G48" s="158"/>
    </row>
    <row r="49" spans="2:7">
      <c r="B49" s="158"/>
      <c r="C49" s="158" t="s">
        <v>238</v>
      </c>
      <c r="D49" s="166"/>
      <c r="E49" s="158"/>
      <c r="F49" s="158"/>
      <c r="G49" s="158"/>
    </row>
    <row r="50" spans="2:7" ht="15" thickBot="1">
      <c r="B50" s="158"/>
      <c r="C50" s="158" t="s">
        <v>268</v>
      </c>
      <c r="D50" s="158"/>
      <c r="E50" s="158"/>
      <c r="F50" s="158"/>
      <c r="G50" s="158"/>
    </row>
    <row r="51" spans="2:7" ht="15" thickBot="1">
      <c r="B51" s="158"/>
      <c r="C51" s="158"/>
      <c r="D51" s="167" t="e">
        <f>SUM(((D35+D37)/1000)/D44)</f>
        <v>#DIV/0!</v>
      </c>
      <c r="E51" s="158"/>
      <c r="F51" s="158"/>
      <c r="G51" s="158"/>
    </row>
    <row r="52" spans="2:7">
      <c r="B52" s="158"/>
      <c r="C52" s="158"/>
      <c r="D52" s="166" t="s">
        <v>216</v>
      </c>
      <c r="E52" s="158"/>
      <c r="F52" s="158"/>
      <c r="G52" s="158"/>
    </row>
    <row r="53" spans="2:7">
      <c r="B53" s="158"/>
      <c r="C53" s="158" t="s">
        <v>240</v>
      </c>
      <c r="D53" s="158"/>
      <c r="E53" s="158"/>
      <c r="F53" s="158"/>
      <c r="G53" s="158"/>
    </row>
    <row r="54" spans="2:7">
      <c r="B54" s="158"/>
      <c r="C54" s="158" t="s">
        <v>241</v>
      </c>
      <c r="D54" s="158"/>
      <c r="E54" s="158"/>
      <c r="F54" s="158"/>
      <c r="G54" s="158"/>
    </row>
    <row r="55" spans="2:7">
      <c r="B55" s="158"/>
      <c r="C55" s="158"/>
      <c r="D55" s="158"/>
      <c r="E55" s="158"/>
      <c r="F55" s="158"/>
      <c r="G55" s="158"/>
    </row>
    <row r="56" spans="2:7" ht="18.5">
      <c r="B56" s="162" t="s">
        <v>158</v>
      </c>
      <c r="C56" s="158" t="s">
        <v>242</v>
      </c>
      <c r="D56" s="158"/>
      <c r="E56" s="158"/>
      <c r="F56" s="158"/>
      <c r="G56" s="158"/>
    </row>
    <row r="57" spans="2:7" ht="15" thickBot="1">
      <c r="B57" s="158"/>
      <c r="C57" s="158"/>
      <c r="D57" s="158"/>
      <c r="E57" s="158"/>
      <c r="F57" s="158"/>
      <c r="G57" s="158"/>
    </row>
    <row r="58" spans="2:7" ht="15" thickBot="1">
      <c r="B58" s="158"/>
      <c r="C58" s="162" t="s">
        <v>243</v>
      </c>
      <c r="D58" s="161"/>
      <c r="E58" s="158" t="s">
        <v>244</v>
      </c>
      <c r="F58" s="158"/>
      <c r="G58" s="158"/>
    </row>
    <row r="59" spans="2:7">
      <c r="B59" s="158"/>
      <c r="C59" s="158"/>
      <c r="D59" s="158"/>
      <c r="E59" s="158"/>
      <c r="F59" s="158"/>
      <c r="G59" s="158"/>
    </row>
    <row r="60" spans="2:7">
      <c r="B60" s="158"/>
      <c r="C60" s="162" t="s">
        <v>245</v>
      </c>
      <c r="D60" s="158"/>
      <c r="E60" s="158"/>
      <c r="F60" s="158"/>
      <c r="G60" s="158"/>
    </row>
    <row r="61" spans="2:7">
      <c r="B61" s="158"/>
      <c r="C61" s="158" t="s">
        <v>236</v>
      </c>
      <c r="D61" s="158"/>
      <c r="E61" s="158"/>
      <c r="F61" s="158"/>
      <c r="G61" s="158"/>
    </row>
    <row r="62" spans="2:7">
      <c r="B62" s="158"/>
      <c r="C62" s="158" t="s">
        <v>237</v>
      </c>
      <c r="D62" s="158"/>
      <c r="E62" s="158"/>
      <c r="F62" s="158"/>
      <c r="G62" s="158"/>
    </row>
    <row r="63" spans="2:7" ht="15" thickBot="1">
      <c r="B63" s="158"/>
      <c r="C63" s="158" t="s">
        <v>246</v>
      </c>
      <c r="D63" s="158"/>
      <c r="E63" s="158"/>
      <c r="F63" s="158"/>
      <c r="G63" s="158"/>
    </row>
    <row r="64" spans="2:7" ht="24.65" customHeight="1" thickBot="1">
      <c r="B64" s="158"/>
      <c r="C64" s="158"/>
      <c r="D64" s="168">
        <f>SUM(((D35+D37)/1000)*D58)</f>
        <v>0</v>
      </c>
      <c r="E64" s="162" t="s">
        <v>247</v>
      </c>
      <c r="F64" s="158"/>
      <c r="G64" s="158"/>
    </row>
    <row r="65" spans="2:7">
      <c r="B65" s="158"/>
      <c r="C65" s="158"/>
      <c r="D65" s="166" t="s">
        <v>248</v>
      </c>
      <c r="E65" s="158"/>
      <c r="F65" s="158"/>
      <c r="G65" s="158"/>
    </row>
    <row r="66" spans="2:7">
      <c r="B66" s="158"/>
      <c r="C66" s="158" t="s">
        <v>249</v>
      </c>
      <c r="D66" s="158"/>
      <c r="E66" s="158"/>
      <c r="F66" s="158"/>
      <c r="G66" s="158"/>
    </row>
    <row r="67" spans="2:7">
      <c r="B67" s="158"/>
      <c r="C67" s="158"/>
      <c r="D67" s="158"/>
      <c r="E67" s="158"/>
      <c r="F67" s="158"/>
      <c r="G67" s="158"/>
    </row>
    <row r="68" spans="2:7">
      <c r="B68" s="162" t="s">
        <v>250</v>
      </c>
      <c r="C68" s="171" t="s">
        <v>251</v>
      </c>
      <c r="D68" s="158"/>
      <c r="E68" s="158"/>
      <c r="F68" s="158"/>
      <c r="G68" s="158"/>
    </row>
    <row r="69" spans="2:7">
      <c r="B69" s="158"/>
      <c r="C69" s="170" t="s">
        <v>275</v>
      </c>
      <c r="D69" s="158"/>
      <c r="E69" s="158"/>
      <c r="F69" s="158"/>
      <c r="G69" s="158"/>
    </row>
    <row r="70" spans="2:7" ht="15" thickBot="1">
      <c r="B70" s="158"/>
      <c r="C70" s="158"/>
      <c r="D70" s="171"/>
      <c r="E70" s="158"/>
      <c r="F70" s="158"/>
      <c r="G70" s="158"/>
    </row>
    <row r="71" spans="2:7" ht="17" thickBot="1">
      <c r="B71" s="158"/>
      <c r="C71" s="158"/>
      <c r="D71" s="123">
        <f>SUM(D64)</f>
        <v>0</v>
      </c>
      <c r="E71" s="162" t="s">
        <v>247</v>
      </c>
      <c r="F71" s="158"/>
      <c r="G71" s="158"/>
    </row>
    <row r="72" spans="2:7">
      <c r="B72" s="158"/>
      <c r="C72" s="158"/>
      <c r="D72" s="169" t="s">
        <v>274</v>
      </c>
      <c r="E72" s="158"/>
      <c r="F72" s="158"/>
      <c r="G72" s="158"/>
    </row>
    <row r="73" spans="2:7">
      <c r="B73" s="158"/>
      <c r="C73" s="158"/>
      <c r="D73" s="158"/>
      <c r="E73" s="158"/>
      <c r="F73" s="158"/>
      <c r="G73" s="158"/>
    </row>
    <row r="77" spans="2:7">
      <c r="D77" t="s">
        <v>36</v>
      </c>
    </row>
  </sheetData>
  <mergeCells count="3">
    <mergeCell ref="B10:C10"/>
    <mergeCell ref="D10:E10"/>
    <mergeCell ref="N11:N15"/>
  </mergeCells>
  <conditionalFormatting sqref="L14">
    <cfRule type="cellIs" dxfId="2" priority="3" operator="lessThan">
      <formula>0</formula>
    </cfRule>
  </conditionalFormatting>
  <conditionalFormatting sqref="P11">
    <cfRule type="cellIs" dxfId="1" priority="1" operator="greaterThan">
      <formula>$H$9</formula>
    </cfRule>
  </conditionalFormatting>
  <conditionalFormatting sqref="P14">
    <cfRule type="cellIs" dxfId="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1:N20"/>
  <sheetViews>
    <sheetView topLeftCell="F1" workbookViewId="0">
      <selection activeCell="A22" sqref="A22"/>
    </sheetView>
  </sheetViews>
  <sheetFormatPr defaultRowHeight="14.5"/>
  <cols>
    <col min="2" max="2" width="15.54296875" customWidth="1"/>
    <col min="3" max="3" width="10.81640625" bestFit="1" customWidth="1"/>
    <col min="4" max="4" width="62.1796875" customWidth="1"/>
    <col min="5" max="5" width="39.54296875" customWidth="1"/>
  </cols>
  <sheetData>
    <row r="1" spans="1:14" ht="21">
      <c r="A1" s="34" t="s">
        <v>38</v>
      </c>
    </row>
    <row r="2" spans="1:14" ht="18.5">
      <c r="A2" s="175" t="s">
        <v>2</v>
      </c>
    </row>
    <row r="5" spans="1:14" ht="21">
      <c r="B5" s="34" t="s">
        <v>8</v>
      </c>
    </row>
    <row r="6" spans="1:14">
      <c r="B6" t="s">
        <v>9</v>
      </c>
      <c r="D6" s="41" t="s">
        <v>10</v>
      </c>
    </row>
    <row r="7" spans="1:14">
      <c r="D7" t="s">
        <v>11</v>
      </c>
    </row>
    <row r="9" spans="1:14" ht="21">
      <c r="B9" s="34" t="s">
        <v>12</v>
      </c>
    </row>
    <row r="10" spans="1:14">
      <c r="B10" s="42" t="s">
        <v>13</v>
      </c>
      <c r="C10" s="176">
        <v>44609</v>
      </c>
      <c r="D10" s="43" t="s">
        <v>39</v>
      </c>
      <c r="E10" s="43"/>
      <c r="F10" s="43"/>
      <c r="G10" s="43"/>
      <c r="H10" s="43"/>
      <c r="I10" s="43"/>
      <c r="J10" s="43"/>
      <c r="K10" s="43"/>
      <c r="L10" s="43"/>
      <c r="M10" s="43"/>
      <c r="N10" s="43"/>
    </row>
    <row r="11" spans="1:14">
      <c r="B11" s="115" t="s">
        <v>16</v>
      </c>
      <c r="C11" s="177">
        <v>44622</v>
      </c>
      <c r="D11" s="116" t="s">
        <v>39</v>
      </c>
      <c r="E11" s="116"/>
      <c r="F11" s="116"/>
      <c r="G11" s="116"/>
      <c r="H11" s="116"/>
      <c r="I11" s="116"/>
      <c r="J11" s="116"/>
      <c r="K11" s="116"/>
      <c r="L11" s="116"/>
      <c r="M11" s="116"/>
      <c r="N11" s="116"/>
    </row>
    <row r="12" spans="1:14">
      <c r="B12" s="117" t="s">
        <v>18</v>
      </c>
      <c r="C12" s="118"/>
      <c r="D12" s="118" t="s">
        <v>40</v>
      </c>
      <c r="E12" s="118"/>
      <c r="F12" s="118"/>
      <c r="G12" s="118"/>
      <c r="H12" s="118"/>
      <c r="I12" s="118"/>
      <c r="J12" s="118"/>
      <c r="K12" s="118"/>
      <c r="L12" s="118"/>
      <c r="M12" s="118"/>
      <c r="N12" s="118"/>
    </row>
    <row r="13" spans="1:14">
      <c r="B13" s="115" t="s">
        <v>20</v>
      </c>
      <c r="C13" s="178">
        <v>45645</v>
      </c>
      <c r="D13" s="116" t="s">
        <v>41</v>
      </c>
      <c r="E13" s="116"/>
      <c r="F13" s="116"/>
      <c r="G13" s="116"/>
      <c r="H13" s="116"/>
      <c r="I13" s="116"/>
      <c r="J13" s="116"/>
      <c r="K13" s="116"/>
      <c r="L13" s="116"/>
      <c r="M13" s="116"/>
      <c r="N13" s="116"/>
    </row>
    <row r="14" spans="1:14">
      <c r="B14" s="117" t="s">
        <v>18</v>
      </c>
      <c r="C14" s="118"/>
      <c r="D14" s="118" t="s">
        <v>23</v>
      </c>
      <c r="E14" s="118"/>
      <c r="F14" s="118"/>
      <c r="G14" s="118"/>
      <c r="H14" s="118"/>
      <c r="I14" s="118"/>
      <c r="J14" s="118"/>
      <c r="K14" s="118"/>
      <c r="L14" s="118"/>
      <c r="M14" s="118"/>
      <c r="N14" s="118"/>
    </row>
    <row r="16" spans="1:14" ht="21">
      <c r="B16" s="34" t="s">
        <v>24</v>
      </c>
    </row>
    <row r="17" spans="2:6">
      <c r="B17" t="s">
        <v>25</v>
      </c>
      <c r="C17">
        <v>519</v>
      </c>
      <c r="D17" t="s">
        <v>26</v>
      </c>
      <c r="E17" t="s">
        <v>27</v>
      </c>
      <c r="F17" s="41" t="s">
        <v>28</v>
      </c>
    </row>
    <row r="18" spans="2:6">
      <c r="B18" t="s">
        <v>25</v>
      </c>
      <c r="C18">
        <v>520</v>
      </c>
      <c r="D18" t="s">
        <v>29</v>
      </c>
      <c r="E18" t="s">
        <v>27</v>
      </c>
    </row>
    <row r="19" spans="2:6">
      <c r="B19" t="s">
        <v>25</v>
      </c>
      <c r="C19">
        <v>521</v>
      </c>
      <c r="D19" t="s">
        <v>31</v>
      </c>
      <c r="E19" t="s">
        <v>32</v>
      </c>
      <c r="F19" s="41" t="s">
        <v>33</v>
      </c>
    </row>
    <row r="20" spans="2:6">
      <c r="B20" t="s">
        <v>25</v>
      </c>
      <c r="C20">
        <v>522</v>
      </c>
      <c r="D20" t="s">
        <v>34</v>
      </c>
      <c r="E20" t="s">
        <v>27</v>
      </c>
    </row>
  </sheetData>
  <hyperlinks>
    <hyperlink ref="D6" r:id="rId1" xr:uid="{32DDE823-5828-453C-83DA-9E7BD671D293}"/>
    <hyperlink ref="F17" r:id="rId2" xr:uid="{C819C03E-0D1F-4C0D-A15B-81BE0159AE9F}"/>
    <hyperlink ref="F19" r:id="rId3" xr:uid="{8744262F-9A8C-4F08-8944-903E820211FF}"/>
  </hyperlinks>
  <pageMargins left="0.70866141732283472" right="0.70866141732283472" top="0.74803149606299213" bottom="0.74803149606299213" header="0.31496062992125984" footer="0.31496062992125984"/>
  <pageSetup paperSize="9" orientation="portrait" verticalDpi="0" r:id="rId4"/>
  <headerFooter>
    <oddHeader>&amp;LUpphandlingsmyndigheten&amp;RMiljöspendanalys fördelningsnyckel Process-LCA-metod</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D55"/>
  <sheetViews>
    <sheetView topLeftCell="A33" workbookViewId="0">
      <selection activeCell="B43" sqref="B43"/>
    </sheetView>
  </sheetViews>
  <sheetFormatPr defaultRowHeight="14.5"/>
  <cols>
    <col min="2" max="2" width="28.54296875" customWidth="1"/>
    <col min="3" max="3" width="12.54296875" customWidth="1"/>
    <col min="4" max="4" width="11.81640625" bestFit="1" customWidth="1"/>
  </cols>
  <sheetData>
    <row r="1" spans="1:2" ht="21">
      <c r="A1" s="34" t="s">
        <v>42</v>
      </c>
    </row>
    <row r="2" spans="1:2" ht="18.5">
      <c r="A2" s="175" t="s">
        <v>43</v>
      </c>
    </row>
    <row r="3" spans="1:2">
      <c r="A3" t="s">
        <v>36</v>
      </c>
    </row>
    <row r="4" spans="1:2" ht="21">
      <c r="B4" s="34" t="s">
        <v>44</v>
      </c>
    </row>
    <row r="5" spans="1:2" ht="15.5">
      <c r="B5" s="35" t="s">
        <v>45</v>
      </c>
    </row>
    <row r="6" spans="1:2" ht="15.5">
      <c r="B6" s="35" t="s">
        <v>46</v>
      </c>
    </row>
    <row r="7" spans="1:2" ht="15.5">
      <c r="B7" s="35" t="s">
        <v>47</v>
      </c>
    </row>
    <row r="8" spans="1:2" ht="15.5">
      <c r="B8" s="35" t="s">
        <v>48</v>
      </c>
    </row>
    <row r="9" spans="1:2" ht="15.5">
      <c r="B9" s="35" t="s">
        <v>49</v>
      </c>
    </row>
    <row r="10" spans="1:2" ht="15.5">
      <c r="B10" s="35" t="s">
        <v>50</v>
      </c>
    </row>
    <row r="11" spans="1:2" ht="17.5">
      <c r="B11" s="35" t="s">
        <v>51</v>
      </c>
    </row>
    <row r="12" spans="1:2" ht="15.5">
      <c r="B12" s="35" t="s">
        <v>52</v>
      </c>
    </row>
    <row r="13" spans="1:2" ht="15.5">
      <c r="B13" s="35" t="s">
        <v>53</v>
      </c>
    </row>
    <row r="14" spans="1:2" ht="15.5">
      <c r="B14" s="35" t="s">
        <v>54</v>
      </c>
    </row>
    <row r="15" spans="1:2" ht="15.5">
      <c r="B15" s="35"/>
    </row>
    <row r="16" spans="1:2" ht="21">
      <c r="A16" t="s">
        <v>36</v>
      </c>
      <c r="B16" s="34" t="s">
        <v>55</v>
      </c>
    </row>
    <row r="17" spans="2:2" ht="15.5">
      <c r="B17" s="35" t="s">
        <v>56</v>
      </c>
    </row>
    <row r="18" spans="2:2" ht="15.5">
      <c r="B18" s="35" t="s">
        <v>57</v>
      </c>
    </row>
    <row r="19" spans="2:2">
      <c r="B19" t="s">
        <v>58</v>
      </c>
    </row>
    <row r="20" spans="2:2" ht="15.5">
      <c r="B20" s="35" t="s">
        <v>59</v>
      </c>
    </row>
    <row r="21" spans="2:2" ht="15.5">
      <c r="B21" s="35" t="s">
        <v>60</v>
      </c>
    </row>
    <row r="22" spans="2:2" ht="15.5">
      <c r="B22" s="35" t="s">
        <v>61</v>
      </c>
    </row>
    <row r="23" spans="2:2" ht="15.5">
      <c r="B23" s="35" t="s">
        <v>62</v>
      </c>
    </row>
    <row r="24" spans="2:2" ht="15.5">
      <c r="B24" s="35" t="s">
        <v>63</v>
      </c>
    </row>
    <row r="25" spans="2:2" ht="15.5">
      <c r="B25" s="35" t="s">
        <v>64</v>
      </c>
    </row>
    <row r="27" spans="2:2" ht="21">
      <c r="B27" s="34" t="s">
        <v>65</v>
      </c>
    </row>
    <row r="28" spans="2:2" ht="15.5">
      <c r="B28" s="35" t="s">
        <v>62</v>
      </c>
    </row>
    <row r="29" spans="2:2" ht="15.5">
      <c r="B29" s="35" t="s">
        <v>66</v>
      </c>
    </row>
    <row r="30" spans="2:2" ht="15.5">
      <c r="B30" s="35" t="s">
        <v>67</v>
      </c>
    </row>
    <row r="31" spans="2:2" ht="15.5">
      <c r="B31" s="35" t="s">
        <v>68</v>
      </c>
    </row>
    <row r="32" spans="2:2" ht="15.5">
      <c r="B32" s="35" t="s">
        <v>69</v>
      </c>
    </row>
    <row r="34" spans="2:2" ht="21">
      <c r="B34" s="34" t="s">
        <v>70</v>
      </c>
    </row>
    <row r="35" spans="2:2" ht="15.5">
      <c r="B35" s="35" t="s">
        <v>71</v>
      </c>
    </row>
    <row r="36" spans="2:2" ht="15.5">
      <c r="B36" s="35" t="s">
        <v>72</v>
      </c>
    </row>
    <row r="37" spans="2:2" ht="15.5">
      <c r="B37" s="35" t="s">
        <v>73</v>
      </c>
    </row>
    <row r="38" spans="2:2" ht="15.5">
      <c r="B38" s="35" t="s">
        <v>74</v>
      </c>
    </row>
    <row r="39" spans="2:2" ht="15.5">
      <c r="B39" s="35" t="s">
        <v>75</v>
      </c>
    </row>
    <row r="40" spans="2:2" ht="15.5">
      <c r="B40" s="35" t="s">
        <v>76</v>
      </c>
    </row>
    <row r="42" spans="2:2" ht="21">
      <c r="B42" s="34" t="s">
        <v>77</v>
      </c>
    </row>
    <row r="43" spans="2:2" ht="15.5">
      <c r="B43" s="35" t="s">
        <v>78</v>
      </c>
    </row>
    <row r="44" spans="2:2" ht="15.5">
      <c r="B44" s="35" t="s">
        <v>79</v>
      </c>
    </row>
    <row r="45" spans="2:2" ht="15.5">
      <c r="B45" s="35" t="s">
        <v>80</v>
      </c>
    </row>
    <row r="46" spans="2:2" ht="15.5">
      <c r="B46" s="35" t="s">
        <v>81</v>
      </c>
    </row>
    <row r="47" spans="2:2" ht="15.5">
      <c r="B47" s="35" t="s">
        <v>82</v>
      </c>
    </row>
    <row r="49" spans="2:4" ht="21">
      <c r="B49" s="34" t="s">
        <v>83</v>
      </c>
      <c r="D49" s="119"/>
    </row>
    <row r="50" spans="2:4" ht="15.5">
      <c r="B50" s="35" t="s">
        <v>84</v>
      </c>
    </row>
    <row r="51" spans="2:4" ht="17.5">
      <c r="B51" s="35" t="s">
        <v>85</v>
      </c>
    </row>
    <row r="52" spans="2:4" ht="15.5">
      <c r="B52" s="35" t="s">
        <v>86</v>
      </c>
    </row>
    <row r="53" spans="2:4" ht="15.5">
      <c r="B53" s="35" t="s">
        <v>87</v>
      </c>
    </row>
    <row r="54" spans="2:4" ht="15.5">
      <c r="B54" s="35" t="s">
        <v>88</v>
      </c>
      <c r="C54" s="120"/>
      <c r="D54" s="120"/>
    </row>
    <row r="55" spans="2:4">
      <c r="B55" s="146" t="s">
        <v>89</v>
      </c>
    </row>
  </sheetData>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0423-1EA1-41B5-8F59-8687A205C5A0}">
  <dimension ref="A1:Y43"/>
  <sheetViews>
    <sheetView tabSelected="1" topLeftCell="D10" zoomScale="54" zoomScaleNormal="80" workbookViewId="0">
      <selection activeCell="M10" sqref="M10:P10"/>
    </sheetView>
  </sheetViews>
  <sheetFormatPr defaultColWidth="9.453125" defaultRowHeight="14.5"/>
  <cols>
    <col min="1" max="1" width="12.453125" style="10" bestFit="1" customWidth="1"/>
    <col min="2" max="2" width="34" style="9" bestFit="1" customWidth="1"/>
    <col min="3" max="3" width="24.54296875" style="14" customWidth="1"/>
    <col min="4" max="4" width="33" style="84" customWidth="1"/>
    <col min="5" max="5" width="19.81640625" style="9" customWidth="1"/>
    <col min="6" max="6" width="32.1796875" style="9" bestFit="1" customWidth="1"/>
    <col min="7" max="7" width="17.1796875" style="9" customWidth="1"/>
    <col min="8" max="8" width="52.54296875" style="9" customWidth="1"/>
    <col min="9" max="9" width="14" style="9" customWidth="1"/>
    <col min="10" max="10" width="39.81640625" style="9" customWidth="1"/>
    <col min="11" max="11" width="34.54296875" style="9" customWidth="1"/>
    <col min="12" max="12" width="3.54296875" style="9" customWidth="1"/>
    <col min="13" max="13" width="34.81640625" style="9" customWidth="1"/>
    <col min="14" max="14" width="4.453125" style="9" customWidth="1"/>
    <col min="15" max="15" width="15.1796875" style="9" customWidth="1"/>
    <col min="16" max="16" width="3.54296875" style="9" customWidth="1"/>
    <col min="17" max="17" width="68.453125" style="9" bestFit="1" customWidth="1"/>
    <col min="18" max="18" width="9.453125" style="9"/>
    <col min="19" max="19" width="39" style="9" customWidth="1"/>
    <col min="20" max="20" width="43.1796875" style="9" customWidth="1"/>
    <col min="21" max="21" width="4.453125" style="9" customWidth="1"/>
    <col min="22" max="22" width="8.81640625" style="9" customWidth="1"/>
    <col min="23" max="23" width="9.453125" style="9"/>
    <col min="24" max="24" width="68.54296875" style="9" customWidth="1"/>
    <col min="25" max="16384" width="9.453125" style="9"/>
  </cols>
  <sheetData>
    <row r="1" spans="2:18" ht="64.5" thickBot="1">
      <c r="B1" s="145" t="s">
        <v>90</v>
      </c>
      <c r="H1" s="44" t="s">
        <v>91</v>
      </c>
      <c r="J1" s="134" t="s">
        <v>92</v>
      </c>
      <c r="K1" s="135" t="s">
        <v>93</v>
      </c>
      <c r="L1" s="136"/>
      <c r="M1" s="137" t="s">
        <v>94</v>
      </c>
      <c r="N1" s="136"/>
      <c r="O1" s="136"/>
      <c r="P1" s="138"/>
    </row>
    <row r="2" spans="2:18" ht="16" thickBot="1">
      <c r="B2" s="9" t="s">
        <v>95</v>
      </c>
      <c r="H2" s="85" t="s">
        <v>96</v>
      </c>
      <c r="J2" s="139"/>
      <c r="K2" s="101" t="s">
        <v>97</v>
      </c>
      <c r="L2" s="112"/>
      <c r="M2" s="33">
        <f>IF($Q26=0,$X26,$Q26)</f>
        <v>0</v>
      </c>
      <c r="N2" s="66"/>
      <c r="O2" s="66"/>
      <c r="P2" s="140"/>
    </row>
    <row r="3" spans="2:18" ht="16" thickBot="1">
      <c r="B3" s="9" t="s">
        <v>98</v>
      </c>
      <c r="H3" s="86" t="s">
        <v>99</v>
      </c>
      <c r="J3" s="139"/>
      <c r="K3" s="101"/>
      <c r="L3" s="114"/>
      <c r="M3" s="33"/>
      <c r="N3" s="66"/>
      <c r="O3" s="66"/>
      <c r="P3" s="140"/>
    </row>
    <row r="4" spans="2:18" ht="16" thickBot="1">
      <c r="B4" s="9" t="s">
        <v>100</v>
      </c>
      <c r="H4" s="1" t="s">
        <v>101</v>
      </c>
      <c r="J4" s="139"/>
      <c r="K4" s="101" t="s">
        <v>102</v>
      </c>
      <c r="L4" s="114"/>
      <c r="M4" s="129">
        <f>IF($Q28=0,XS28,$Q28)</f>
        <v>0</v>
      </c>
      <c r="N4" s="66"/>
      <c r="O4" s="66"/>
      <c r="P4" s="140"/>
    </row>
    <row r="5" spans="2:18" ht="15.5">
      <c r="B5" s="9" t="s">
        <v>103</v>
      </c>
      <c r="C5" s="9"/>
      <c r="J5" s="139"/>
      <c r="K5" s="101" t="s">
        <v>104</v>
      </c>
      <c r="L5" s="114"/>
      <c r="M5" s="129">
        <f>IF($Q30=0,$X30,$Q30)</f>
        <v>0</v>
      </c>
      <c r="N5" s="66"/>
      <c r="O5" s="66" t="s">
        <v>36</v>
      </c>
      <c r="P5" s="140"/>
      <c r="Q5" s="9" t="s">
        <v>36</v>
      </c>
      <c r="R5" s="9" t="s">
        <v>36</v>
      </c>
    </row>
    <row r="6" spans="2:18" ht="52.75" customHeight="1">
      <c r="B6" s="179" t="s">
        <v>105</v>
      </c>
      <c r="C6" s="150"/>
      <c r="J6" s="139"/>
      <c r="K6" s="147" t="s">
        <v>106</v>
      </c>
      <c r="L6" s="113"/>
      <c r="M6" s="129">
        <f>IF($Q32=0,$X32,$Q32)</f>
        <v>0</v>
      </c>
      <c r="N6" s="66"/>
      <c r="O6" s="66"/>
      <c r="P6" s="140"/>
    </row>
    <row r="7" spans="2:18">
      <c r="J7" s="139"/>
      <c r="K7" s="66"/>
      <c r="L7" s="66"/>
      <c r="M7" s="66"/>
      <c r="N7" s="66"/>
      <c r="O7" s="66"/>
      <c r="P7" s="140"/>
      <c r="R7" s="9" t="s">
        <v>36</v>
      </c>
    </row>
    <row r="8" spans="2:18">
      <c r="J8" s="139"/>
      <c r="K8" s="66"/>
      <c r="L8" s="66"/>
      <c r="M8" s="66"/>
      <c r="N8" s="66"/>
      <c r="O8" s="66"/>
      <c r="P8" s="140"/>
    </row>
    <row r="9" spans="2:18">
      <c r="B9" s="65" t="s">
        <v>95</v>
      </c>
      <c r="C9" s="66"/>
      <c r="D9" s="66"/>
      <c r="E9" s="15"/>
      <c r="F9" s="15"/>
      <c r="G9" s="15"/>
      <c r="H9" s="59"/>
      <c r="I9" s="51"/>
      <c r="J9" s="139"/>
      <c r="K9" s="66"/>
      <c r="L9" s="66"/>
      <c r="M9" s="66"/>
      <c r="N9" s="66"/>
      <c r="O9" s="66"/>
      <c r="P9" s="140"/>
    </row>
    <row r="10" spans="2:18" ht="63" customHeight="1" thickBot="1">
      <c r="B10" s="67" t="s">
        <v>107</v>
      </c>
      <c r="C10" s="17"/>
      <c r="D10" s="92" t="s">
        <v>108</v>
      </c>
      <c r="E10" s="17"/>
      <c r="F10" s="28" t="s">
        <v>109</v>
      </c>
      <c r="G10" s="15"/>
      <c r="H10" s="28" t="s">
        <v>110</v>
      </c>
      <c r="I10" s="51"/>
      <c r="J10" s="139"/>
      <c r="K10" s="66"/>
      <c r="L10" s="66"/>
      <c r="M10" s="185" t="s">
        <v>282</v>
      </c>
      <c r="N10" s="186"/>
      <c r="O10" s="186"/>
      <c r="P10" s="187"/>
    </row>
    <row r="11" spans="2:18" ht="29">
      <c r="B11" s="29"/>
      <c r="C11" s="181" t="s">
        <v>111</v>
      </c>
      <c r="D11" s="29"/>
      <c r="E11" s="181" t="s">
        <v>112</v>
      </c>
      <c r="F11" s="29"/>
      <c r="G11" s="180" t="s">
        <v>113</v>
      </c>
      <c r="H11" s="91">
        <f>SUM(B11-D11-F11)</f>
        <v>0</v>
      </c>
      <c r="I11" s="51"/>
      <c r="J11" s="139"/>
      <c r="K11" s="66"/>
      <c r="L11" s="66"/>
      <c r="M11" s="174" t="e">
        <f>IF(((M2+M3+M4+M5+M6)/(IF($Q$21=0,$X$21,$Q$21)))=1,(IF($Q$21=0,$X$21,$Q$21)))</f>
        <v>#DIV/0!</v>
      </c>
      <c r="N11" s="66"/>
      <c r="O11" s="66"/>
      <c r="P11" s="140" t="s">
        <v>36</v>
      </c>
    </row>
    <row r="12" spans="2:18" ht="116.5" thickBot="1">
      <c r="B12" s="151" t="s">
        <v>114</v>
      </c>
      <c r="C12" s="72"/>
      <c r="D12" s="72" t="s">
        <v>115</v>
      </c>
      <c r="E12" s="72"/>
      <c r="F12" s="72" t="s">
        <v>116</v>
      </c>
      <c r="G12" s="72"/>
      <c r="H12" s="73" t="s">
        <v>117</v>
      </c>
      <c r="I12" s="51"/>
      <c r="J12" s="141"/>
      <c r="K12" s="142"/>
      <c r="L12" s="142"/>
      <c r="M12" s="143" t="s">
        <v>118</v>
      </c>
      <c r="N12" s="142"/>
      <c r="O12" s="142"/>
      <c r="P12" s="144"/>
    </row>
    <row r="16" spans="2:18">
      <c r="F16" s="9" t="s">
        <v>36</v>
      </c>
    </row>
    <row r="17" spans="1:25" ht="21">
      <c r="A17" s="9"/>
      <c r="C17" s="108" t="s">
        <v>119</v>
      </c>
      <c r="D17" s="109"/>
      <c r="E17" s="66"/>
      <c r="F17" s="66"/>
      <c r="G17" s="66"/>
      <c r="H17" s="66"/>
      <c r="J17" s="106" t="s">
        <v>120</v>
      </c>
      <c r="K17" s="5"/>
      <c r="L17" s="5"/>
      <c r="M17" s="5"/>
      <c r="N17" s="5"/>
      <c r="O17" s="5"/>
      <c r="P17" s="5"/>
      <c r="Q17" s="5"/>
      <c r="S17" s="106" t="s">
        <v>121</v>
      </c>
      <c r="T17" s="5"/>
      <c r="U17" s="5"/>
      <c r="V17" s="5"/>
      <c r="W17" s="5"/>
      <c r="X17" s="5"/>
      <c r="Y17" s="5"/>
    </row>
    <row r="18" spans="1:25" ht="31.4" customHeight="1">
      <c r="A18" s="9"/>
      <c r="C18" s="110"/>
      <c r="D18" s="110" t="s">
        <v>122</v>
      </c>
      <c r="E18" s="65"/>
      <c r="F18" s="65"/>
      <c r="G18" s="66"/>
      <c r="H18" s="66"/>
      <c r="J18" s="106" t="s">
        <v>123</v>
      </c>
      <c r="K18" s="5"/>
      <c r="L18" s="5"/>
      <c r="M18" s="5"/>
      <c r="N18" s="5"/>
      <c r="O18" s="5"/>
      <c r="P18" s="5"/>
      <c r="Q18" s="5"/>
      <c r="S18" s="106" t="s">
        <v>123</v>
      </c>
      <c r="T18" s="5"/>
      <c r="U18" s="5"/>
      <c r="V18" s="5"/>
      <c r="W18" s="5"/>
      <c r="X18" s="5"/>
      <c r="Y18" s="5"/>
    </row>
    <row r="19" spans="1:25" ht="88.4" customHeight="1">
      <c r="A19" s="12"/>
      <c r="C19" s="110"/>
      <c r="D19" s="27" t="s">
        <v>124</v>
      </c>
      <c r="E19" s="65"/>
      <c r="F19" s="65"/>
      <c r="G19" s="65"/>
      <c r="H19" s="27" t="s">
        <v>283</v>
      </c>
      <c r="J19" s="5"/>
      <c r="K19" s="182" t="s">
        <v>125</v>
      </c>
      <c r="L19" s="5"/>
      <c r="M19" s="5"/>
      <c r="N19" s="5"/>
      <c r="O19" s="5"/>
      <c r="P19" s="5"/>
      <c r="Q19" s="148" t="s">
        <v>284</v>
      </c>
      <c r="R19" s="9" t="s">
        <v>36</v>
      </c>
      <c r="S19" s="5"/>
      <c r="T19" s="45" t="s">
        <v>126</v>
      </c>
      <c r="U19" s="5"/>
      <c r="V19" s="5"/>
      <c r="W19" s="5"/>
      <c r="X19" s="148" t="s">
        <v>285</v>
      </c>
      <c r="Y19" s="5"/>
    </row>
    <row r="20" spans="1:25" ht="19" thickBot="1">
      <c r="A20" s="12"/>
      <c r="C20" s="110"/>
      <c r="D20" s="65"/>
      <c r="E20" s="65"/>
      <c r="F20" s="65"/>
      <c r="G20" s="65"/>
      <c r="H20" s="65" t="s">
        <v>127</v>
      </c>
      <c r="I20" s="9" t="s">
        <v>36</v>
      </c>
      <c r="J20" s="5"/>
      <c r="K20" s="5" t="s">
        <v>128</v>
      </c>
      <c r="L20" s="5"/>
      <c r="M20" s="5" t="s">
        <v>129</v>
      </c>
      <c r="N20" s="5"/>
      <c r="O20" s="5"/>
      <c r="P20" s="5"/>
      <c r="Q20" s="6" t="s">
        <v>130</v>
      </c>
      <c r="S20" s="5"/>
      <c r="T20" s="5" t="s">
        <v>129</v>
      </c>
      <c r="U20" s="5"/>
      <c r="V20" s="5"/>
      <c r="W20" s="5"/>
      <c r="X20" s="5" t="s">
        <v>130</v>
      </c>
      <c r="Y20" s="5"/>
    </row>
    <row r="21" spans="1:25" ht="19" thickBot="1">
      <c r="C21" s="110"/>
      <c r="D21" s="65"/>
      <c r="E21" s="65"/>
      <c r="F21" s="65"/>
      <c r="G21" s="66"/>
      <c r="H21" s="121">
        <f>SUM(H26)</f>
        <v>0</v>
      </c>
      <c r="J21" s="5"/>
      <c r="K21" s="125">
        <f>SUM(1-$K$35)</f>
        <v>1</v>
      </c>
      <c r="L21" s="5"/>
      <c r="M21" s="124">
        <f>SUM($M$35)</f>
        <v>0</v>
      </c>
      <c r="N21" s="5"/>
      <c r="O21" s="5"/>
      <c r="P21" s="5"/>
      <c r="Q21" s="130">
        <f>SUM(Q35)</f>
        <v>0</v>
      </c>
      <c r="S21" s="5"/>
      <c r="T21" s="124">
        <f>SUM(T35)</f>
        <v>0</v>
      </c>
      <c r="U21" s="5"/>
      <c r="V21" s="5"/>
      <c r="W21" s="5"/>
      <c r="X21" s="130">
        <f>SUM(X35)</f>
        <v>0</v>
      </c>
      <c r="Y21" s="5" t="s">
        <v>269</v>
      </c>
    </row>
    <row r="22" spans="1:25" ht="18" customHeight="1">
      <c r="C22" s="110"/>
      <c r="D22" s="65"/>
      <c r="E22" s="65"/>
      <c r="F22" s="65"/>
      <c r="G22" s="66"/>
      <c r="H22" s="66" t="s">
        <v>131</v>
      </c>
      <c r="I22" s="9" t="s">
        <v>36</v>
      </c>
      <c r="J22" s="5"/>
      <c r="K22" s="188" t="s">
        <v>132</v>
      </c>
      <c r="L22" s="5"/>
      <c r="M22" s="6" t="s">
        <v>36</v>
      </c>
      <c r="N22" s="5"/>
      <c r="O22" s="5"/>
      <c r="P22" s="5"/>
      <c r="Q22" s="5" t="s">
        <v>131</v>
      </c>
      <c r="S22" s="5"/>
      <c r="T22" s="6" t="s">
        <v>36</v>
      </c>
      <c r="U22" s="5"/>
      <c r="V22" s="5"/>
      <c r="W22" s="5"/>
      <c r="X22" s="5" t="s">
        <v>131</v>
      </c>
      <c r="Y22" s="5"/>
    </row>
    <row r="23" spans="1:25" ht="19" thickBot="1">
      <c r="C23" s="110"/>
      <c r="D23" s="65"/>
      <c r="E23" s="65"/>
      <c r="F23" s="65"/>
      <c r="G23" s="66"/>
      <c r="H23" s="66"/>
      <c r="J23" s="5"/>
      <c r="K23" s="189"/>
      <c r="L23" s="5"/>
      <c r="M23" s="6" t="s">
        <v>133</v>
      </c>
      <c r="N23" s="5"/>
      <c r="O23" s="5"/>
      <c r="P23" s="5"/>
      <c r="Q23" s="5"/>
      <c r="S23" s="5"/>
      <c r="T23" s="6" t="s">
        <v>133</v>
      </c>
      <c r="U23" s="5"/>
      <c r="V23" s="5"/>
      <c r="W23" s="5"/>
      <c r="X23" s="5"/>
      <c r="Y23" s="5"/>
    </row>
    <row r="24" spans="1:25" ht="19" thickBot="1">
      <c r="C24" s="110"/>
      <c r="D24" s="65"/>
      <c r="E24" s="65"/>
      <c r="F24" s="65"/>
      <c r="G24" s="66"/>
      <c r="H24" s="66"/>
      <c r="J24" s="5"/>
      <c r="K24" s="189"/>
      <c r="L24" s="5"/>
      <c r="M24" s="124">
        <f>SUM($H$11-$M$35)</f>
        <v>0</v>
      </c>
      <c r="N24" s="5"/>
      <c r="O24" s="5"/>
      <c r="P24" s="5"/>
      <c r="Q24" s="5"/>
      <c r="S24" s="5"/>
      <c r="T24" s="124">
        <f>SUM($H$11-$T$35)</f>
        <v>0</v>
      </c>
      <c r="U24" s="5"/>
      <c r="V24" s="5"/>
      <c r="W24" s="5"/>
      <c r="X24" s="5"/>
      <c r="Y24" s="5"/>
    </row>
    <row r="25" spans="1:25" s="87" customFormat="1" ht="56.5" customHeight="1" thickBot="1">
      <c r="A25" s="98"/>
      <c r="B25" s="98"/>
      <c r="C25" s="110"/>
      <c r="D25" s="65"/>
      <c r="E25" s="65"/>
      <c r="F25" s="111" t="s">
        <v>134</v>
      </c>
      <c r="G25" s="27" t="s">
        <v>135</v>
      </c>
      <c r="H25" s="27" t="s">
        <v>136</v>
      </c>
      <c r="J25" s="104" t="s">
        <v>134</v>
      </c>
      <c r="K25" s="190"/>
      <c r="L25" s="45"/>
      <c r="M25" s="148" t="s">
        <v>137</v>
      </c>
      <c r="N25" s="5"/>
      <c r="O25" s="107" t="s">
        <v>138</v>
      </c>
      <c r="P25" s="148"/>
      <c r="Q25" s="148" t="s">
        <v>139</v>
      </c>
      <c r="S25" s="104" t="s">
        <v>134</v>
      </c>
      <c r="T25" s="149" t="s">
        <v>140</v>
      </c>
      <c r="U25" s="45"/>
      <c r="V25" s="107" t="s">
        <v>141</v>
      </c>
      <c r="W25" s="148"/>
      <c r="X25" s="148" t="s">
        <v>139</v>
      </c>
      <c r="Y25" s="5"/>
    </row>
    <row r="26" spans="1:25" ht="59">
      <c r="A26" s="99"/>
      <c r="B26" s="100"/>
      <c r="C26" s="110"/>
      <c r="D26" s="65"/>
      <c r="E26" s="65"/>
      <c r="F26" s="101" t="s">
        <v>142</v>
      </c>
      <c r="G26" s="153">
        <v>1</v>
      </c>
      <c r="H26" s="33">
        <f>SUM($H11*'Svenskt medel 2022'!H18)</f>
        <v>0</v>
      </c>
      <c r="J26" s="183" t="s">
        <v>97</v>
      </c>
      <c r="K26" s="126"/>
      <c r="L26" s="5"/>
      <c r="M26" s="33">
        <f>SUM($H$11*$K26)</f>
        <v>0</v>
      </c>
      <c r="N26" s="5"/>
      <c r="O26" s="45" t="s">
        <v>143</v>
      </c>
      <c r="P26" s="5"/>
      <c r="Q26" s="129">
        <f>SUM(M26*'Svenskt medel 2022'!H18)</f>
        <v>0</v>
      </c>
      <c r="R26" s="9" t="s">
        <v>36</v>
      </c>
      <c r="S26" s="184" t="s">
        <v>97</v>
      </c>
      <c r="T26" s="105"/>
      <c r="U26" s="5"/>
      <c r="V26" s="45" t="s">
        <v>143</v>
      </c>
      <c r="W26" s="5"/>
      <c r="X26" s="129">
        <f>SUM(T26*'Svenskt medel 2022'!H18)</f>
        <v>0</v>
      </c>
      <c r="Y26" s="5"/>
    </row>
    <row r="27" spans="1:25" ht="19" thickBot="1">
      <c r="A27" s="99"/>
      <c r="B27" s="99"/>
      <c r="C27" s="110"/>
      <c r="D27" s="66"/>
      <c r="E27" s="66"/>
      <c r="F27" s="65"/>
      <c r="G27" s="66"/>
      <c r="H27" s="66"/>
      <c r="J27" s="5"/>
      <c r="K27" s="127"/>
      <c r="L27" s="5"/>
      <c r="M27" s="127"/>
      <c r="N27" s="5"/>
      <c r="O27" s="5"/>
      <c r="P27" s="5"/>
      <c r="Q27" s="132"/>
      <c r="S27" s="5"/>
      <c r="T27" s="5"/>
      <c r="U27" s="5"/>
      <c r="V27" s="45"/>
      <c r="W27" s="5"/>
      <c r="X27" s="133"/>
      <c r="Y27" s="5"/>
    </row>
    <row r="28" spans="1:25" ht="102.5">
      <c r="A28" s="99"/>
      <c r="B28" s="100"/>
      <c r="C28" s="110"/>
      <c r="D28" s="110"/>
      <c r="E28" s="110"/>
      <c r="F28" s="65"/>
      <c r="G28" s="66"/>
      <c r="H28" s="65"/>
      <c r="J28" s="183" t="s">
        <v>102</v>
      </c>
      <c r="K28" s="126"/>
      <c r="L28" s="5"/>
      <c r="M28" s="33">
        <f>SUM($H$11*$K28)</f>
        <v>0</v>
      </c>
      <c r="N28" s="5"/>
      <c r="O28" s="45" t="s">
        <v>144</v>
      </c>
      <c r="P28" s="5"/>
      <c r="Q28" s="129">
        <f>SUM(M28*'Värden minst klimatpåverk 2022'!H18)</f>
        <v>0</v>
      </c>
      <c r="S28" s="184" t="s">
        <v>102</v>
      </c>
      <c r="T28" s="105"/>
      <c r="U28" s="5"/>
      <c r="V28" s="45" t="s">
        <v>144</v>
      </c>
      <c r="W28" s="5"/>
      <c r="X28" s="129">
        <f>SUM(T28*'Värden minst klimatpåverk 2022'!H18)</f>
        <v>0</v>
      </c>
      <c r="Y28" s="5"/>
    </row>
    <row r="29" spans="1:25" ht="19" thickBot="1">
      <c r="A29" s="99"/>
      <c r="B29" s="100"/>
      <c r="C29" s="110"/>
      <c r="D29" s="110"/>
      <c r="E29" s="110"/>
      <c r="F29" s="110"/>
      <c r="G29" s="110"/>
      <c r="H29" s="110"/>
      <c r="J29" s="5"/>
      <c r="K29" s="128"/>
      <c r="L29" s="5"/>
      <c r="M29" s="127"/>
      <c r="N29" s="5"/>
      <c r="O29" s="45"/>
      <c r="P29" s="5"/>
      <c r="Q29" s="132"/>
      <c r="S29" s="5"/>
      <c r="T29" s="102"/>
      <c r="U29" s="5"/>
      <c r="V29" s="45"/>
      <c r="W29" s="5"/>
      <c r="X29" s="133"/>
      <c r="Y29" s="5"/>
    </row>
    <row r="30" spans="1:25" ht="102.5">
      <c r="A30" s="99"/>
      <c r="B30" s="100"/>
      <c r="C30" s="110"/>
      <c r="D30" s="110"/>
      <c r="E30" s="110"/>
      <c r="F30" s="110"/>
      <c r="G30" s="110"/>
      <c r="H30" s="110"/>
      <c r="J30" s="183" t="s">
        <v>104</v>
      </c>
      <c r="K30" s="126"/>
      <c r="L30" s="5"/>
      <c r="M30" s="33">
        <f>SUM($H$11*$K30)</f>
        <v>0</v>
      </c>
      <c r="N30" s="5"/>
      <c r="O30" s="45" t="s">
        <v>145</v>
      </c>
      <c r="P30" s="88"/>
      <c r="Q30" s="129">
        <f>SUM(M30*'Värden störst klimatpåverk 2022'!H18)</f>
        <v>0</v>
      </c>
      <c r="S30" s="184" t="s">
        <v>104</v>
      </c>
      <c r="T30" s="105"/>
      <c r="U30" s="5"/>
      <c r="V30" s="45" t="s">
        <v>145</v>
      </c>
      <c r="W30" s="88"/>
      <c r="X30" s="129">
        <f>SUM(T30*'Värden störst klimatpåverk 2022'!H18)</f>
        <v>0</v>
      </c>
      <c r="Y30" s="5"/>
    </row>
    <row r="31" spans="1:25" ht="19" thickBot="1">
      <c r="A31" s="99"/>
      <c r="B31" s="100"/>
      <c r="C31" s="110"/>
      <c r="D31" s="110"/>
      <c r="E31" s="110"/>
      <c r="F31" s="110"/>
      <c r="G31" s="110"/>
      <c r="H31" s="110"/>
      <c r="I31" s="9" t="s">
        <v>36</v>
      </c>
      <c r="J31" s="5"/>
      <c r="K31" s="128"/>
      <c r="L31" s="5"/>
      <c r="M31" s="127"/>
      <c r="N31" s="5"/>
      <c r="O31" s="45"/>
      <c r="P31" s="5"/>
      <c r="Q31" s="132"/>
      <c r="S31" s="5"/>
      <c r="T31" s="102"/>
      <c r="U31" s="5"/>
      <c r="V31" s="45"/>
      <c r="W31" s="5"/>
      <c r="X31" s="133"/>
      <c r="Y31" s="5"/>
    </row>
    <row r="32" spans="1:25" ht="59.5" thickBot="1">
      <c r="A32" s="99"/>
      <c r="B32" s="100"/>
      <c r="C32" s="110"/>
      <c r="D32" s="110"/>
      <c r="E32" s="110"/>
      <c r="F32" s="110"/>
      <c r="G32" s="110"/>
      <c r="H32" s="110"/>
      <c r="J32" s="184" t="s">
        <v>106</v>
      </c>
      <c r="K32" s="126"/>
      <c r="L32" s="5"/>
      <c r="M32" s="33">
        <f>SUM($H$11*$K32)</f>
        <v>0</v>
      </c>
      <c r="N32" s="5"/>
      <c r="O32" s="45" t="s">
        <v>146</v>
      </c>
      <c r="P32" s="88"/>
      <c r="Q32" s="172"/>
      <c r="S32" s="184" t="s">
        <v>106</v>
      </c>
      <c r="T32" s="105"/>
      <c r="U32" s="5"/>
      <c r="V32" s="45" t="s">
        <v>146</v>
      </c>
      <c r="W32" s="88"/>
      <c r="X32" s="172"/>
      <c r="Y32" s="5"/>
    </row>
    <row r="33" spans="1:25" ht="44.5">
      <c r="A33" s="99"/>
      <c r="B33" s="100"/>
      <c r="C33" s="110"/>
      <c r="D33" s="110"/>
      <c r="E33" s="110"/>
      <c r="F33" s="110"/>
      <c r="G33" s="110"/>
      <c r="H33" s="110"/>
      <c r="J33" s="5"/>
      <c r="K33" s="103"/>
      <c r="L33" s="5"/>
      <c r="M33" s="5"/>
      <c r="N33" s="5"/>
      <c r="O33" s="5"/>
      <c r="P33" s="5"/>
      <c r="Q33" s="173" t="s">
        <v>276</v>
      </c>
      <c r="S33" s="5"/>
      <c r="T33" s="103" t="s">
        <v>36</v>
      </c>
      <c r="U33" s="5"/>
      <c r="V33" s="5"/>
      <c r="W33" s="5"/>
      <c r="X33" s="173" t="s">
        <v>276</v>
      </c>
      <c r="Y33" s="5"/>
    </row>
    <row r="34" spans="1:25" ht="19" thickBot="1">
      <c r="C34" s="110"/>
      <c r="D34" s="66"/>
      <c r="E34" s="66"/>
      <c r="F34" s="66"/>
      <c r="G34" s="66"/>
      <c r="H34" s="66"/>
      <c r="J34" s="5"/>
      <c r="K34" s="5"/>
      <c r="L34" s="5"/>
      <c r="M34" s="5"/>
      <c r="N34" s="5"/>
      <c r="O34" s="5"/>
      <c r="P34" s="5"/>
      <c r="Q34" s="133"/>
      <c r="S34" s="5"/>
      <c r="T34" s="5"/>
      <c r="U34" s="5"/>
      <c r="V34" s="5"/>
      <c r="W34" s="5"/>
      <c r="X34" s="133"/>
      <c r="Y34" s="5"/>
    </row>
    <row r="35" spans="1:25" ht="19" thickBot="1">
      <c r="C35" s="110"/>
      <c r="D35" s="66"/>
      <c r="E35" s="66"/>
      <c r="F35" s="66"/>
      <c r="G35" s="66"/>
      <c r="H35" s="66"/>
      <c r="J35" s="5"/>
      <c r="K35" s="11">
        <f>SUM(K26+K28+K30+K32)</f>
        <v>0</v>
      </c>
      <c r="L35" s="5"/>
      <c r="M35" s="7">
        <f>SUM(M26+M28+M30+M32)</f>
        <v>0</v>
      </c>
      <c r="N35" s="5"/>
      <c r="O35" s="5" t="s">
        <v>36</v>
      </c>
      <c r="P35" s="5"/>
      <c r="Q35" s="131">
        <f>SUM(Q26+Q28+Q30+Q32)</f>
        <v>0</v>
      </c>
      <c r="S35" s="5"/>
      <c r="T35" s="11">
        <f>SUM(T26+T28+T30+T32)</f>
        <v>0</v>
      </c>
      <c r="U35" s="5"/>
      <c r="V35" s="5"/>
      <c r="W35" s="5"/>
      <c r="X35" s="131">
        <f>SUM(X26+X28+X30+X32)</f>
        <v>0</v>
      </c>
      <c r="Y35" s="5"/>
    </row>
    <row r="36" spans="1:25" ht="18.5">
      <c r="C36" s="110"/>
      <c r="D36" s="66"/>
      <c r="E36" s="66"/>
      <c r="F36" s="66"/>
      <c r="G36" s="66"/>
      <c r="H36" s="66"/>
      <c r="J36" s="5"/>
      <c r="K36" s="89" t="s">
        <v>147</v>
      </c>
      <c r="L36" s="5"/>
      <c r="M36" s="6" t="s">
        <v>148</v>
      </c>
      <c r="N36" s="5"/>
      <c r="O36" s="5"/>
      <c r="P36" s="5"/>
      <c r="Q36" s="6" t="s">
        <v>149</v>
      </c>
      <c r="S36" s="5"/>
      <c r="T36" s="6" t="s">
        <v>148</v>
      </c>
      <c r="U36" s="5"/>
      <c r="V36" s="5"/>
      <c r="W36" s="5"/>
      <c r="X36" s="6" t="s">
        <v>149</v>
      </c>
      <c r="Y36" s="5"/>
    </row>
    <row r="37" spans="1:25" ht="18.5">
      <c r="C37" s="110"/>
      <c r="D37" s="66"/>
      <c r="E37" s="66"/>
      <c r="F37" s="66"/>
      <c r="G37" s="66"/>
      <c r="H37" s="66"/>
      <c r="J37" s="5"/>
      <c r="K37" s="5"/>
      <c r="L37" s="5"/>
      <c r="M37" s="5"/>
      <c r="N37" s="5"/>
      <c r="O37" s="5"/>
      <c r="P37" s="5"/>
      <c r="Q37" s="5"/>
      <c r="S37" s="5"/>
      <c r="T37" s="5"/>
      <c r="U37" s="5"/>
      <c r="V37" s="5"/>
      <c r="W37" s="5"/>
      <c r="X37" s="5"/>
      <c r="Y37" s="5"/>
    </row>
    <row r="38" spans="1:25" ht="18.5">
      <c r="C38" s="110"/>
      <c r="D38" s="66"/>
      <c r="E38" s="66"/>
      <c r="F38" s="66"/>
      <c r="G38" s="66"/>
      <c r="H38" s="66"/>
      <c r="J38" s="5"/>
      <c r="K38" s="5"/>
      <c r="L38" s="5"/>
      <c r="M38" s="5"/>
      <c r="N38" s="5"/>
      <c r="O38" s="5"/>
      <c r="P38" s="5"/>
      <c r="Q38" s="5"/>
      <c r="S38" s="5"/>
      <c r="T38" s="5"/>
      <c r="U38" s="5"/>
      <c r="V38" s="5"/>
      <c r="W38" s="5"/>
      <c r="X38" s="5"/>
      <c r="Y38" s="5"/>
    </row>
    <row r="41" spans="1:25">
      <c r="Q41" s="9" t="s">
        <v>36</v>
      </c>
      <c r="T41" s="9" t="s">
        <v>36</v>
      </c>
      <c r="W41" s="9" t="s">
        <v>36</v>
      </c>
    </row>
    <row r="43" spans="1:25">
      <c r="O43" s="9" t="s">
        <v>36</v>
      </c>
    </row>
  </sheetData>
  <mergeCells count="2">
    <mergeCell ref="M10:P10"/>
    <mergeCell ref="K22:K25"/>
  </mergeCells>
  <conditionalFormatting sqref="K21">
    <cfRule type="cellIs" dxfId="33" priority="3" operator="lessThan">
      <formula>0</formula>
    </cfRule>
  </conditionalFormatting>
  <conditionalFormatting sqref="M21">
    <cfRule type="cellIs" dxfId="32" priority="1" operator="greaterThan">
      <formula>$H$11</formula>
    </cfRule>
  </conditionalFormatting>
  <conditionalFormatting sqref="M24">
    <cfRule type="cellIs" dxfId="31" priority="2" operator="lessThan">
      <formula>0</formula>
    </cfRule>
  </conditionalFormatting>
  <conditionalFormatting sqref="T21">
    <cfRule type="cellIs" dxfId="30" priority="4" operator="greaterThan">
      <formula>$H$11</formula>
    </cfRule>
  </conditionalFormatting>
  <conditionalFormatting sqref="T24">
    <cfRule type="cellIs" dxfId="29"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C967-E6A3-43D1-8600-9F117E4AB920}">
  <dimension ref="A1:U27"/>
  <sheetViews>
    <sheetView zoomScale="70" zoomScaleNormal="70" workbookViewId="0">
      <selection activeCell="H8" sqref="H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151</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156</v>
      </c>
      <c r="I7" s="51"/>
      <c r="J7" s="78"/>
      <c r="L7" s="74" t="s">
        <v>157</v>
      </c>
      <c r="M7" s="24"/>
      <c r="N7" s="74" t="s">
        <v>158</v>
      </c>
      <c r="O7" s="24"/>
      <c r="P7" s="74" t="s">
        <v>159</v>
      </c>
      <c r="Q7" s="24"/>
      <c r="R7" s="74" t="s">
        <v>160</v>
      </c>
    </row>
    <row r="8" spans="1:21" ht="43.5">
      <c r="A8" s="64"/>
      <c r="B8" s="71">
        <f>IF('Fördelningsnyckel fjärrv 2022'!M26=0,'Fördelningsnyckel fjärrv 2022'!T26,'Fördelningsnyckel fjärrv 2022'!M26)</f>
        <v>0</v>
      </c>
      <c r="C8" s="69" t="s">
        <v>161</v>
      </c>
      <c r="D8" s="29"/>
      <c r="E8" s="69" t="s">
        <v>162</v>
      </c>
      <c r="F8" s="29"/>
      <c r="G8" s="70" t="s">
        <v>163</v>
      </c>
      <c r="H8" s="71">
        <f>SUM(B8-D8-F8)</f>
        <v>0</v>
      </c>
      <c r="I8" s="51"/>
      <c r="J8" s="78"/>
      <c r="L8" s="45" t="s">
        <v>164</v>
      </c>
      <c r="M8" s="5"/>
      <c r="N8" s="45" t="s">
        <v>165</v>
      </c>
      <c r="O8" s="5"/>
      <c r="P8" s="76" t="s">
        <v>166</v>
      </c>
      <c r="Q8" s="24"/>
      <c r="R8" s="46" t="s">
        <v>286</v>
      </c>
    </row>
    <row r="9" spans="1:21" ht="92.15" customHeight="1" thickBot="1">
      <c r="A9" s="15"/>
      <c r="B9" s="191" t="s">
        <v>277</v>
      </c>
      <c r="C9" s="192"/>
      <c r="D9" s="192" t="s">
        <v>168</v>
      </c>
      <c r="E9" s="192"/>
      <c r="F9" s="72" t="s">
        <v>169</v>
      </c>
      <c r="G9" s="72"/>
      <c r="H9" s="73" t="s">
        <v>170</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179</v>
      </c>
      <c r="H14" s="56" t="s">
        <v>180</v>
      </c>
      <c r="I14" s="49" t="s">
        <v>181</v>
      </c>
      <c r="J14" s="49" t="s">
        <v>182</v>
      </c>
      <c r="K14" s="22" t="s">
        <v>183</v>
      </c>
      <c r="L14" s="75" t="s">
        <v>184</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31.5" customHeight="1">
      <c r="A18" s="15"/>
      <c r="B18" s="20"/>
      <c r="C18" s="20"/>
      <c r="D18" s="20" t="s">
        <v>190</v>
      </c>
      <c r="E18" s="93" t="s">
        <v>188</v>
      </c>
      <c r="F18" s="93" t="s">
        <v>188</v>
      </c>
      <c r="G18" s="94" t="s">
        <v>189</v>
      </c>
      <c r="H18" s="152">
        <v>7.1309655937846828E-2</v>
      </c>
      <c r="I18" s="95">
        <v>2022</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5.7047724750277466E-2</v>
      </c>
      <c r="I19" s="54">
        <v>2022</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28" priority="3" operator="lessThan">
      <formula>0</formula>
    </cfRule>
  </conditionalFormatting>
  <conditionalFormatting sqref="P10">
    <cfRule type="cellIs" dxfId="27" priority="1" operator="greaterThan">
      <formula>$H$8</formula>
    </cfRule>
  </conditionalFormatting>
  <conditionalFormatting sqref="P13">
    <cfRule type="cellIs" dxfId="26"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7A44-4AA9-45E4-B8DB-4E624FA390DD}">
  <dimension ref="A1:U27"/>
  <sheetViews>
    <sheetView zoomScale="70" zoomScaleNormal="70" workbookViewId="0">
      <selection activeCell="C8" sqref="C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196</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197</v>
      </c>
      <c r="I7" s="51"/>
      <c r="J7" s="78"/>
      <c r="L7" s="74" t="s">
        <v>157</v>
      </c>
      <c r="M7" s="24"/>
      <c r="N7" s="74" t="s">
        <v>158</v>
      </c>
      <c r="O7" s="24"/>
      <c r="P7" s="74" t="s">
        <v>159</v>
      </c>
      <c r="Q7" s="24"/>
      <c r="R7" s="74" t="s">
        <v>160</v>
      </c>
    </row>
    <row r="8" spans="1:21" ht="44" thickBot="1">
      <c r="A8" s="64"/>
      <c r="B8" s="71">
        <f>IF('Fördelningsnyckel fjärrv 2022'!M28=0,'Fördelningsnyckel fjärrv 2022'!T28,'Fördelningsnyckel fjärrv 2022'!M28)</f>
        <v>0</v>
      </c>
      <c r="C8" s="69" t="s">
        <v>161</v>
      </c>
      <c r="D8" s="29"/>
      <c r="E8" s="69" t="s">
        <v>199</v>
      </c>
      <c r="F8" s="29"/>
      <c r="G8" s="70" t="s">
        <v>200</v>
      </c>
      <c r="H8" s="71">
        <f>SUM(B8-D8-F8)</f>
        <v>0</v>
      </c>
      <c r="I8" s="51"/>
      <c r="J8" s="78"/>
      <c r="L8" s="45" t="s">
        <v>164</v>
      </c>
      <c r="M8" s="5"/>
      <c r="N8" s="45" t="s">
        <v>165</v>
      </c>
      <c r="O8" s="5"/>
      <c r="P8" s="76" t="s">
        <v>201</v>
      </c>
      <c r="Q8" s="24"/>
      <c r="R8" s="46" t="s">
        <v>287</v>
      </c>
    </row>
    <row r="9" spans="1:21" ht="92.15" customHeight="1" thickBot="1">
      <c r="A9" s="15"/>
      <c r="B9" s="191" t="s">
        <v>277</v>
      </c>
      <c r="C9" s="192"/>
      <c r="D9" s="192" t="s">
        <v>168</v>
      </c>
      <c r="E9" s="192"/>
      <c r="F9" s="72" t="s">
        <v>169</v>
      </c>
      <c r="G9" s="72"/>
      <c r="H9" s="73" t="s">
        <v>204</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205</v>
      </c>
      <c r="H14" s="56" t="s">
        <v>180</v>
      </c>
      <c r="I14" s="49" t="s">
        <v>181</v>
      </c>
      <c r="J14" s="49" t="s">
        <v>182</v>
      </c>
      <c r="K14" s="22" t="s">
        <v>183</v>
      </c>
      <c r="L14" s="75" t="s">
        <v>206</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51" customHeight="1">
      <c r="A18" s="15"/>
      <c r="B18" s="20"/>
      <c r="C18" s="20"/>
      <c r="D18" s="155" t="s">
        <v>207</v>
      </c>
      <c r="E18" s="93" t="s">
        <v>188</v>
      </c>
      <c r="F18" s="93" t="s">
        <v>188</v>
      </c>
      <c r="G18" s="94" t="s">
        <v>189</v>
      </c>
      <c r="H18" s="152">
        <v>1.867816091954023E-3</v>
      </c>
      <c r="I18" s="95">
        <v>2022</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1.4942528735632182E-3</v>
      </c>
      <c r="I19" s="54">
        <v>2022</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25" priority="3" operator="lessThan">
      <formula>0</formula>
    </cfRule>
  </conditionalFormatting>
  <conditionalFormatting sqref="P10">
    <cfRule type="cellIs" dxfId="24" priority="1" operator="greaterThan">
      <formula>$H$8</formula>
    </cfRule>
  </conditionalFormatting>
  <conditionalFormatting sqref="P13">
    <cfRule type="cellIs" dxfId="23"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B6E8-C319-41D9-8682-4DE5D7ACB4EF}">
  <dimension ref="A1:U27"/>
  <sheetViews>
    <sheetView zoomScale="70" zoomScaleNormal="70" workbookViewId="0">
      <selection activeCell="C8" sqref="C8"/>
    </sheetView>
  </sheetViews>
  <sheetFormatPr defaultRowHeight="14.5"/>
  <cols>
    <col min="1" max="1" width="1.453125" customWidth="1"/>
    <col min="2" max="2" width="15.453125" customWidth="1"/>
    <col min="3" max="3" width="26.1796875" customWidth="1"/>
    <col min="4" max="4" width="26" bestFit="1"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66.81640625" bestFit="1" customWidth="1"/>
    <col min="19" max="19" width="66.81640625" customWidth="1"/>
  </cols>
  <sheetData>
    <row r="1" spans="1:21" ht="19" thickBot="1">
      <c r="G1" s="44" t="s">
        <v>91</v>
      </c>
    </row>
    <row r="2" spans="1:21" ht="15" thickBot="1">
      <c r="G2" s="11" t="s">
        <v>96</v>
      </c>
    </row>
    <row r="3" spans="1:21" ht="15" thickBot="1">
      <c r="G3" s="13" t="s">
        <v>99</v>
      </c>
    </row>
    <row r="4" spans="1:21" ht="15" thickBot="1">
      <c r="G4" s="1" t="s">
        <v>150</v>
      </c>
      <c r="P4" t="s">
        <v>36</v>
      </c>
    </row>
    <row r="5" spans="1:21" ht="23.5">
      <c r="A5" s="8" t="s">
        <v>208</v>
      </c>
      <c r="B5" s="9"/>
      <c r="C5" s="9"/>
      <c r="D5" s="9"/>
      <c r="I5" s="47"/>
      <c r="J5" s="78"/>
    </row>
    <row r="6" spans="1:21" ht="18.5">
      <c r="A6" s="15"/>
      <c r="B6" s="65" t="s">
        <v>95</v>
      </c>
      <c r="C6" s="66"/>
      <c r="D6" s="66"/>
      <c r="E6" s="15"/>
      <c r="F6" s="15"/>
      <c r="G6" s="15"/>
      <c r="H6" s="59"/>
      <c r="I6" s="51"/>
      <c r="J6" s="78"/>
      <c r="L6" s="4" t="s">
        <v>152</v>
      </c>
      <c r="M6" s="4"/>
      <c r="N6" s="5"/>
      <c r="O6" s="5"/>
      <c r="P6" s="5"/>
      <c r="Q6" s="24"/>
      <c r="R6" s="24"/>
    </row>
    <row r="7" spans="1:21" ht="16" thickBot="1">
      <c r="A7" s="15"/>
      <c r="B7" s="67" t="s">
        <v>153</v>
      </c>
      <c r="C7" s="17"/>
      <c r="D7" s="68" t="s">
        <v>154</v>
      </c>
      <c r="E7" s="17"/>
      <c r="F7" s="28" t="s">
        <v>155</v>
      </c>
      <c r="G7" s="15"/>
      <c r="H7" s="28" t="s">
        <v>197</v>
      </c>
      <c r="I7" s="51"/>
      <c r="J7" s="78"/>
      <c r="L7" s="74" t="s">
        <v>157</v>
      </c>
      <c r="M7" s="24"/>
      <c r="N7" s="74" t="s">
        <v>158</v>
      </c>
      <c r="O7" s="24"/>
      <c r="P7" s="74" t="s">
        <v>159</v>
      </c>
      <c r="Q7" s="24"/>
      <c r="R7" s="74" t="s">
        <v>160</v>
      </c>
    </row>
    <row r="8" spans="1:21" ht="44" thickBot="1">
      <c r="A8" s="64"/>
      <c r="B8" s="71">
        <f>IF('Fördelningsnyckel fjärrv 2022'!M30=0,'Fördelningsnyckel fjärrv 2022'!T30,'Fördelningsnyckel fjärrv 2022'!M30)</f>
        <v>0</v>
      </c>
      <c r="C8" s="69" t="s">
        <v>161</v>
      </c>
      <c r="D8" s="29"/>
      <c r="E8" s="69" t="s">
        <v>199</v>
      </c>
      <c r="F8" s="29"/>
      <c r="G8" s="70" t="s">
        <v>200</v>
      </c>
      <c r="H8" s="71">
        <f>SUM(B8-D8-F8)</f>
        <v>0</v>
      </c>
      <c r="I8" s="51"/>
      <c r="J8" s="78"/>
      <c r="L8" s="45" t="s">
        <v>164</v>
      </c>
      <c r="M8" s="5"/>
      <c r="N8" s="45" t="s">
        <v>165</v>
      </c>
      <c r="O8" s="5"/>
      <c r="P8" s="76" t="s">
        <v>201</v>
      </c>
      <c r="Q8" s="24"/>
      <c r="R8" s="46" t="s">
        <v>287</v>
      </c>
    </row>
    <row r="9" spans="1:21" ht="92.15" customHeight="1" thickBot="1">
      <c r="A9" s="15"/>
      <c r="B9" s="191" t="s">
        <v>277</v>
      </c>
      <c r="C9" s="192"/>
      <c r="D9" s="192" t="s">
        <v>168</v>
      </c>
      <c r="E9" s="192"/>
      <c r="F9" s="72" t="s">
        <v>169</v>
      </c>
      <c r="G9" s="72"/>
      <c r="H9" s="73" t="s">
        <v>204</v>
      </c>
      <c r="I9" s="51"/>
      <c r="J9" s="78"/>
      <c r="L9" s="5"/>
      <c r="M9" s="5"/>
      <c r="N9" s="5"/>
      <c r="O9" s="5"/>
      <c r="P9" s="6" t="s">
        <v>129</v>
      </c>
      <c r="Q9" s="24"/>
      <c r="R9" s="6" t="s">
        <v>171</v>
      </c>
    </row>
    <row r="10" spans="1:21" ht="19" thickBot="1">
      <c r="B10" s="12"/>
      <c r="D10" t="s">
        <v>36</v>
      </c>
      <c r="F10" s="2"/>
      <c r="G10" s="3"/>
      <c r="I10" s="48"/>
      <c r="J10" s="79"/>
      <c r="L10" s="5"/>
      <c r="M10" s="5"/>
      <c r="N10" s="189" t="s">
        <v>172</v>
      </c>
      <c r="O10" s="5"/>
      <c r="P10" s="124">
        <f>SUM(P20)</f>
        <v>0</v>
      </c>
      <c r="Q10" s="24"/>
      <c r="R10" s="123">
        <f>SUM(R20)</f>
        <v>0</v>
      </c>
    </row>
    <row r="11" spans="1:21" ht="15.5">
      <c r="A11" s="37"/>
      <c r="F11" s="2"/>
      <c r="G11" s="36"/>
      <c r="I11" s="48"/>
      <c r="J11" s="79" t="s">
        <v>36</v>
      </c>
      <c r="L11" s="5"/>
      <c r="M11" s="5"/>
      <c r="N11" s="193"/>
      <c r="O11" s="5"/>
      <c r="P11" s="5" t="s">
        <v>36</v>
      </c>
      <c r="Q11" s="24"/>
      <c r="R11" s="5" t="s">
        <v>131</v>
      </c>
    </row>
    <row r="12" spans="1:21" ht="15" thickBot="1">
      <c r="C12" s="39"/>
      <c r="D12" s="39"/>
      <c r="F12" s="2"/>
      <c r="G12" s="40"/>
      <c r="I12" s="48"/>
      <c r="J12" s="79"/>
      <c r="L12" s="5" t="s">
        <v>173</v>
      </c>
      <c r="M12" s="5"/>
      <c r="N12" s="193"/>
      <c r="O12" s="5"/>
      <c r="P12" s="5" t="s">
        <v>133</v>
      </c>
      <c r="Q12" s="24"/>
      <c r="R12" s="24"/>
    </row>
    <row r="13" spans="1:21" ht="15" thickBot="1">
      <c r="F13" s="2"/>
      <c r="G13" s="3"/>
      <c r="I13" s="48"/>
      <c r="J13" s="79"/>
      <c r="L13" s="125">
        <f>SUM(1-L20)</f>
        <v>1</v>
      </c>
      <c r="M13" s="5"/>
      <c r="N13" s="193"/>
      <c r="O13" s="5"/>
      <c r="P13" s="7">
        <f>SUM($B$8-$P$20)</f>
        <v>0</v>
      </c>
      <c r="Q13" s="24"/>
      <c r="R13" s="24"/>
    </row>
    <row r="14" spans="1:21" ht="144" customHeight="1" thickBot="1">
      <c r="A14" s="15"/>
      <c r="B14" s="22" t="s">
        <v>174</v>
      </c>
      <c r="C14" s="22" t="s">
        <v>175</v>
      </c>
      <c r="D14" s="22" t="s">
        <v>176</v>
      </c>
      <c r="E14" s="22" t="s">
        <v>177</v>
      </c>
      <c r="F14" s="22" t="s">
        <v>178</v>
      </c>
      <c r="G14" s="22" t="s">
        <v>205</v>
      </c>
      <c r="H14" s="56" t="s">
        <v>180</v>
      </c>
      <c r="I14" s="49" t="s">
        <v>181</v>
      </c>
      <c r="J14" s="49" t="s">
        <v>182</v>
      </c>
      <c r="K14" s="22" t="s">
        <v>183</v>
      </c>
      <c r="L14" s="75" t="s">
        <v>206</v>
      </c>
      <c r="M14" s="23"/>
      <c r="N14" s="194"/>
      <c r="O14" s="25"/>
      <c r="P14" s="26" t="s">
        <v>185</v>
      </c>
      <c r="Q14" s="26"/>
      <c r="R14" s="26" t="s">
        <v>186</v>
      </c>
      <c r="U14" t="s">
        <v>36</v>
      </c>
    </row>
    <row r="15" spans="1:21" ht="16" thickTop="1">
      <c r="A15" s="15"/>
      <c r="B15" s="15"/>
      <c r="C15" s="16"/>
      <c r="D15" s="16"/>
      <c r="E15" s="17"/>
      <c r="F15" s="17"/>
      <c r="G15" s="17"/>
      <c r="H15" s="57"/>
      <c r="I15" s="50"/>
      <c r="J15" s="80"/>
      <c r="K15" s="16"/>
      <c r="L15" s="30"/>
      <c r="M15" s="30"/>
      <c r="N15" s="15"/>
      <c r="O15" s="15"/>
      <c r="P15" s="31" t="s">
        <v>36</v>
      </c>
      <c r="Q15" s="15"/>
      <c r="R15" s="32"/>
    </row>
    <row r="16" spans="1:21">
      <c r="A16" s="15"/>
      <c r="B16" s="18">
        <v>83101903</v>
      </c>
      <c r="C16" s="18" t="s">
        <v>187</v>
      </c>
      <c r="D16" s="18"/>
      <c r="E16" s="19" t="s">
        <v>188</v>
      </c>
      <c r="F16" s="19" t="s">
        <v>188</v>
      </c>
      <c r="G16" s="20" t="s">
        <v>189</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51" customHeight="1">
      <c r="A18" s="15"/>
      <c r="B18" s="20"/>
      <c r="C18" s="20"/>
      <c r="D18" s="155" t="s">
        <v>209</v>
      </c>
      <c r="E18" s="93" t="s">
        <v>188</v>
      </c>
      <c r="F18" s="93" t="s">
        <v>188</v>
      </c>
      <c r="G18" s="94" t="s">
        <v>189</v>
      </c>
      <c r="H18" s="152">
        <v>0.33742937853107347</v>
      </c>
      <c r="I18" s="95">
        <v>2022</v>
      </c>
      <c r="J18" s="96" t="s">
        <v>191</v>
      </c>
      <c r="K18" s="97" t="s">
        <v>192</v>
      </c>
      <c r="L18" s="63"/>
      <c r="M18" s="15"/>
      <c r="N18" s="63">
        <v>1</v>
      </c>
      <c r="O18" s="15"/>
      <c r="P18" s="33">
        <f>SUM(($H$8/N18)*L18)</f>
        <v>0</v>
      </c>
      <c r="Q18" s="15"/>
      <c r="R18" s="122">
        <f>SUM(P18*H18)</f>
        <v>0</v>
      </c>
    </row>
    <row r="19" spans="1:18" ht="72.5">
      <c r="A19" s="15"/>
      <c r="B19" s="20"/>
      <c r="C19" s="20"/>
      <c r="D19" s="20"/>
      <c r="E19" s="19" t="s">
        <v>188</v>
      </c>
      <c r="F19" s="19" t="s">
        <v>188</v>
      </c>
      <c r="G19" s="20" t="s">
        <v>189</v>
      </c>
      <c r="H19" s="58">
        <v>0.26994350282485874</v>
      </c>
      <c r="I19" s="54">
        <v>2022</v>
      </c>
      <c r="J19" s="82" t="s">
        <v>193</v>
      </c>
      <c r="K19" s="21" t="s">
        <v>192</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194</v>
      </c>
      <c r="M21" s="28"/>
      <c r="N21" s="15" t="s">
        <v>36</v>
      </c>
      <c r="O21" s="15"/>
      <c r="P21" s="28" t="s">
        <v>195</v>
      </c>
      <c r="Q21" s="15"/>
      <c r="R21" s="28" t="s">
        <v>195</v>
      </c>
    </row>
    <row r="25" spans="1:18">
      <c r="N25" t="s">
        <v>36</v>
      </c>
      <c r="R25" t="s">
        <v>36</v>
      </c>
    </row>
    <row r="26" spans="1:18">
      <c r="D26" t="s">
        <v>36</v>
      </c>
      <c r="J26" s="77" t="s">
        <v>36</v>
      </c>
    </row>
    <row r="27" spans="1:18">
      <c r="L27" t="s">
        <v>36</v>
      </c>
    </row>
  </sheetData>
  <mergeCells count="3">
    <mergeCell ref="B9:C9"/>
    <mergeCell ref="D9:E9"/>
    <mergeCell ref="N10:N14"/>
  </mergeCells>
  <conditionalFormatting sqref="L13">
    <cfRule type="cellIs" dxfId="22" priority="3" operator="lessThan">
      <formula>0</formula>
    </cfRule>
  </conditionalFormatting>
  <conditionalFormatting sqref="P10">
    <cfRule type="cellIs" dxfId="21" priority="1" operator="greaterThan">
      <formula>$H$8</formula>
    </cfRule>
  </conditionalFormatting>
  <conditionalFormatting sqref="P13">
    <cfRule type="cellIs" dxfId="2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37EA-1D4C-47E7-B7D9-4D1369A506F8}">
  <dimension ref="A1:U77"/>
  <sheetViews>
    <sheetView zoomScale="70" zoomScaleNormal="70" workbookViewId="0">
      <selection activeCell="H9" sqref="H9"/>
    </sheetView>
  </sheetViews>
  <sheetFormatPr defaultRowHeight="14.5"/>
  <cols>
    <col min="1" max="1" width="1.453125" customWidth="1"/>
    <col min="2" max="2" width="15.453125" customWidth="1"/>
    <col min="3" max="3" width="36.81640625" customWidth="1"/>
    <col min="4" max="4" width="28" customWidth="1"/>
    <col min="5" max="5" width="14.54296875" customWidth="1"/>
    <col min="6" max="6" width="20.54296875" customWidth="1"/>
    <col min="7" max="7" width="102.1796875" bestFit="1" customWidth="1"/>
    <col min="8" max="8" width="15.81640625" style="55" customWidth="1"/>
    <col min="9" max="9" width="9.453125" style="52" customWidth="1"/>
    <col min="10" max="10" width="39.1796875" style="77" bestFit="1" customWidth="1"/>
    <col min="11" max="11" width="14.81640625" customWidth="1"/>
    <col min="12" max="12" width="37.453125" customWidth="1"/>
    <col min="13" max="13" width="3.54296875" customWidth="1"/>
    <col min="14" max="14" width="20" customWidth="1"/>
    <col min="15" max="15" width="4.453125" customWidth="1"/>
    <col min="16" max="16" width="49.453125" bestFit="1" customWidth="1"/>
    <col min="17" max="17" width="4.1796875" customWidth="1"/>
    <col min="18" max="18" width="82.81640625" customWidth="1"/>
    <col min="19" max="19" width="66.81640625" customWidth="1"/>
  </cols>
  <sheetData>
    <row r="1" spans="1:21" ht="23.5">
      <c r="A1" s="8" t="s">
        <v>210</v>
      </c>
    </row>
    <row r="2" spans="1:21" ht="19" thickBot="1">
      <c r="G2" s="44" t="s">
        <v>91</v>
      </c>
    </row>
    <row r="3" spans="1:21" ht="19" thickBot="1">
      <c r="B3" s="160" t="s">
        <v>211</v>
      </c>
      <c r="C3" s="156"/>
      <c r="D3" s="156"/>
      <c r="E3" s="156"/>
      <c r="G3" s="11" t="s">
        <v>96</v>
      </c>
    </row>
    <row r="4" spans="1:21" ht="19" thickBot="1">
      <c r="B4" s="160" t="s">
        <v>212</v>
      </c>
      <c r="C4" s="156"/>
      <c r="D4" s="156"/>
      <c r="E4" s="156"/>
      <c r="G4" s="13" t="s">
        <v>99</v>
      </c>
    </row>
    <row r="5" spans="1:21" ht="15" thickBot="1">
      <c r="G5" s="1" t="s">
        <v>150</v>
      </c>
      <c r="P5" t="s">
        <v>36</v>
      </c>
    </row>
    <row r="6" spans="1:21">
      <c r="B6" s="9"/>
      <c r="C6" s="9"/>
      <c r="D6" s="9"/>
      <c r="I6" s="47"/>
      <c r="J6" s="78"/>
    </row>
    <row r="7" spans="1:21" ht="18.5">
      <c r="A7" s="15"/>
      <c r="B7" s="65" t="s">
        <v>95</v>
      </c>
      <c r="C7" s="66"/>
      <c r="D7" s="66"/>
      <c r="E7" s="15"/>
      <c r="F7" s="15"/>
      <c r="G7" s="15"/>
      <c r="H7" s="59"/>
      <c r="I7" s="51"/>
      <c r="J7" s="78"/>
      <c r="L7" s="4" t="s">
        <v>213</v>
      </c>
      <c r="M7" s="4"/>
      <c r="N7" s="5"/>
      <c r="O7" s="5"/>
      <c r="P7" s="5"/>
      <c r="Q7" s="24"/>
      <c r="R7" s="24"/>
    </row>
    <row r="8" spans="1:21" ht="16" thickBot="1">
      <c r="A8" s="15"/>
      <c r="B8" s="67" t="s">
        <v>153</v>
      </c>
      <c r="C8" s="17"/>
      <c r="D8" s="68" t="s">
        <v>154</v>
      </c>
      <c r="E8" s="17"/>
      <c r="F8" s="28" t="s">
        <v>155</v>
      </c>
      <c r="G8" s="15"/>
      <c r="H8" s="28" t="s">
        <v>197</v>
      </c>
      <c r="I8" s="51"/>
      <c r="J8" s="78"/>
      <c r="L8" s="74" t="s">
        <v>159</v>
      </c>
      <c r="M8" s="24"/>
      <c r="N8" s="74" t="s">
        <v>160</v>
      </c>
      <c r="O8" s="24"/>
      <c r="P8" s="74" t="s">
        <v>214</v>
      </c>
      <c r="Q8" s="24"/>
      <c r="R8" s="74" t="s">
        <v>215</v>
      </c>
    </row>
    <row r="9" spans="1:21" ht="44" thickBot="1">
      <c r="A9" s="64"/>
      <c r="B9" s="71">
        <f>IF('Fördelningsnyckel fjärrv 2022'!M32=0,'Fördelningsnyckel fjärrv 2022'!T32,'Fördelningsnyckel fjärrv 2022'!M32)</f>
        <v>0</v>
      </c>
      <c r="C9" s="69" t="s">
        <v>198</v>
      </c>
      <c r="D9" s="29"/>
      <c r="E9" s="69" t="s">
        <v>199</v>
      </c>
      <c r="F9" s="29"/>
      <c r="G9" s="70" t="s">
        <v>200</v>
      </c>
      <c r="H9" s="71">
        <f>SUM(B9-D9-F9)</f>
        <v>0</v>
      </c>
      <c r="I9" s="51"/>
      <c r="J9" s="78"/>
      <c r="L9" s="45" t="s">
        <v>164</v>
      </c>
      <c r="M9" s="5"/>
      <c r="N9" s="45" t="s">
        <v>165</v>
      </c>
      <c r="O9" s="5"/>
      <c r="P9" s="76" t="s">
        <v>201</v>
      </c>
      <c r="Q9" s="24"/>
      <c r="R9" s="46" t="s">
        <v>273</v>
      </c>
    </row>
    <row r="10" spans="1:21" ht="92.15" customHeight="1" thickBot="1">
      <c r="A10" s="15"/>
      <c r="B10" s="191" t="s">
        <v>277</v>
      </c>
      <c r="C10" s="192"/>
      <c r="D10" s="192" t="s">
        <v>168</v>
      </c>
      <c r="E10" s="192"/>
      <c r="F10" s="72" t="s">
        <v>169</v>
      </c>
      <c r="G10" s="72"/>
      <c r="H10" s="73" t="s">
        <v>204</v>
      </c>
      <c r="I10" s="51"/>
      <c r="J10" s="78"/>
      <c r="L10" s="5"/>
      <c r="M10" s="5"/>
      <c r="N10" s="5"/>
      <c r="O10" s="5"/>
      <c r="P10" s="6" t="s">
        <v>129</v>
      </c>
      <c r="Q10" s="24"/>
      <c r="R10" s="6" t="s">
        <v>171</v>
      </c>
    </row>
    <row r="11" spans="1:21" ht="19" thickBot="1">
      <c r="B11" s="12"/>
      <c r="D11" t="s">
        <v>36</v>
      </c>
      <c r="F11" s="2"/>
      <c r="G11" s="3"/>
      <c r="I11" s="48"/>
      <c r="J11" s="79"/>
      <c r="L11" s="5"/>
      <c r="M11" s="5"/>
      <c r="N11" s="189" t="s">
        <v>172</v>
      </c>
      <c r="O11" s="5"/>
      <c r="P11" s="124">
        <f>SUM(P21)</f>
        <v>0</v>
      </c>
      <c r="Q11" s="24"/>
      <c r="R11" s="123" t="e">
        <f>SUM(R21)</f>
        <v>#DIV/0!</v>
      </c>
    </row>
    <row r="12" spans="1:21" ht="15.5">
      <c r="A12" s="37"/>
      <c r="F12" s="2"/>
      <c r="G12" s="36"/>
      <c r="I12" s="48"/>
      <c r="J12" s="79" t="s">
        <v>36</v>
      </c>
      <c r="L12" s="5"/>
      <c r="M12" s="5"/>
      <c r="N12" s="193"/>
      <c r="O12" s="5"/>
      <c r="P12" s="5" t="s">
        <v>36</v>
      </c>
      <c r="Q12" s="24"/>
      <c r="R12" s="5" t="s">
        <v>131</v>
      </c>
    </row>
    <row r="13" spans="1:21" ht="15" thickBot="1">
      <c r="C13" s="39"/>
      <c r="D13" s="39"/>
      <c r="F13" s="2"/>
      <c r="G13" s="40"/>
      <c r="I13" s="48"/>
      <c r="J13" s="79"/>
      <c r="L13" s="5" t="s">
        <v>173</v>
      </c>
      <c r="M13" s="5"/>
      <c r="N13" s="193"/>
      <c r="O13" s="5"/>
      <c r="P13" s="5" t="s">
        <v>133</v>
      </c>
      <c r="Q13" s="24"/>
      <c r="R13" s="24" t="s">
        <v>216</v>
      </c>
    </row>
    <row r="14" spans="1:21" ht="15" thickBot="1">
      <c r="F14" s="2"/>
      <c r="G14" s="3"/>
      <c r="I14" s="48"/>
      <c r="J14" s="79"/>
      <c r="L14" s="125">
        <f>SUM(1-L21)</f>
        <v>1</v>
      </c>
      <c r="M14" s="5"/>
      <c r="N14" s="193"/>
      <c r="O14" s="5"/>
      <c r="P14" s="7">
        <f>SUM($B$9-$P$21)</f>
        <v>0</v>
      </c>
      <c r="Q14" s="24"/>
      <c r="R14" s="24"/>
    </row>
    <row r="15" spans="1:21" ht="144" customHeight="1" thickBot="1">
      <c r="A15" s="15"/>
      <c r="B15" s="22" t="s">
        <v>174</v>
      </c>
      <c r="C15" s="22" t="s">
        <v>175</v>
      </c>
      <c r="D15" s="22" t="s">
        <v>176</v>
      </c>
      <c r="E15" s="22" t="s">
        <v>177</v>
      </c>
      <c r="F15" s="22" t="s">
        <v>178</v>
      </c>
      <c r="G15" s="22" t="s">
        <v>205</v>
      </c>
      <c r="H15" s="56" t="s">
        <v>180</v>
      </c>
      <c r="I15" s="49" t="s">
        <v>181</v>
      </c>
      <c r="J15" s="49" t="s">
        <v>182</v>
      </c>
      <c r="K15" s="22" t="s">
        <v>183</v>
      </c>
      <c r="L15" s="75" t="s">
        <v>217</v>
      </c>
      <c r="M15" s="23"/>
      <c r="N15" s="194"/>
      <c r="O15" s="25"/>
      <c r="P15" s="26" t="s">
        <v>218</v>
      </c>
      <c r="Q15" s="26"/>
      <c r="R15" s="26" t="s">
        <v>186</v>
      </c>
      <c r="U15" t="s">
        <v>36</v>
      </c>
    </row>
    <row r="16" spans="1:21" ht="16" thickTop="1">
      <c r="A16" s="15"/>
      <c r="B16" s="15"/>
      <c r="C16" s="16"/>
      <c r="D16" s="16"/>
      <c r="E16" s="17"/>
      <c r="F16" s="17"/>
      <c r="G16" s="17"/>
      <c r="H16" s="57"/>
      <c r="I16" s="50"/>
      <c r="J16" s="80"/>
      <c r="K16" s="16"/>
      <c r="L16" s="30"/>
      <c r="M16" s="30"/>
      <c r="N16" s="15"/>
      <c r="O16" s="15"/>
      <c r="P16" s="31" t="s">
        <v>36</v>
      </c>
      <c r="Q16" s="15"/>
      <c r="R16" s="32"/>
    </row>
    <row r="17" spans="1:18">
      <c r="A17" s="15"/>
      <c r="B17" s="18">
        <v>83101903</v>
      </c>
      <c r="C17" s="18" t="s">
        <v>187</v>
      </c>
      <c r="D17" s="18"/>
      <c r="E17" s="19" t="s">
        <v>188</v>
      </c>
      <c r="F17" s="19" t="s">
        <v>188</v>
      </c>
      <c r="G17" s="20" t="s">
        <v>189</v>
      </c>
      <c r="H17" s="58"/>
      <c r="I17" s="53"/>
      <c r="J17" s="81"/>
      <c r="K17" s="20"/>
      <c r="L17" s="15"/>
      <c r="M17" s="15"/>
      <c r="N17" s="15"/>
      <c r="O17" s="15"/>
      <c r="P17" s="15"/>
      <c r="Q17" s="15"/>
      <c r="R17" s="27"/>
    </row>
    <row r="18" spans="1:18">
      <c r="A18" s="15"/>
      <c r="B18" s="18"/>
      <c r="C18" s="18"/>
      <c r="D18" s="18"/>
      <c r="E18" s="19"/>
      <c r="F18" s="19"/>
      <c r="G18" s="20"/>
      <c r="H18" s="58"/>
      <c r="I18" s="53"/>
      <c r="J18" s="81"/>
      <c r="K18" s="20"/>
      <c r="L18" s="15"/>
      <c r="M18" s="15"/>
      <c r="N18" s="15"/>
      <c r="O18" s="15"/>
      <c r="P18" s="15"/>
      <c r="Q18" s="15"/>
      <c r="R18" s="27"/>
    </row>
    <row r="19" spans="1:18" ht="51" customHeight="1">
      <c r="A19" s="15"/>
      <c r="B19" s="20"/>
      <c r="C19" s="20"/>
      <c r="D19" s="155" t="s">
        <v>219</v>
      </c>
      <c r="E19" s="93" t="s">
        <v>188</v>
      </c>
      <c r="F19" s="93" t="s">
        <v>188</v>
      </c>
      <c r="G19" s="94" t="s">
        <v>189</v>
      </c>
      <c r="H19" s="152" t="e">
        <f>SUM(D51)</f>
        <v>#DIV/0!</v>
      </c>
      <c r="I19" s="95">
        <v>2022</v>
      </c>
      <c r="J19" s="96" t="s">
        <v>191</v>
      </c>
      <c r="K19" s="97"/>
      <c r="L19" s="63"/>
      <c r="M19" s="15"/>
      <c r="N19" s="63">
        <v>1</v>
      </c>
      <c r="O19" s="15"/>
      <c r="P19" s="33">
        <f>SUM(($H$9/N19)*L19)</f>
        <v>0</v>
      </c>
      <c r="Q19" s="15"/>
      <c r="R19" s="122" t="e">
        <f>SUM(P19*H19)</f>
        <v>#DIV/0!</v>
      </c>
    </row>
    <row r="20" spans="1:18">
      <c r="A20" s="15"/>
      <c r="B20" s="20"/>
      <c r="C20" s="20"/>
      <c r="D20" s="20"/>
      <c r="E20" s="19"/>
      <c r="F20" s="19"/>
      <c r="G20" s="20"/>
      <c r="H20" s="163" t="s">
        <v>216</v>
      </c>
      <c r="I20" s="54"/>
      <c r="J20" s="82"/>
      <c r="K20" s="21"/>
      <c r="L20" s="60"/>
      <c r="M20" s="15"/>
      <c r="N20" s="154"/>
      <c r="O20" s="15"/>
      <c r="P20" s="61"/>
      <c r="Q20" s="15"/>
      <c r="R20" s="164" t="s">
        <v>216</v>
      </c>
    </row>
    <row r="21" spans="1:18">
      <c r="A21" s="15"/>
      <c r="B21" s="15"/>
      <c r="C21" s="15"/>
      <c r="D21" s="15"/>
      <c r="E21" s="15"/>
      <c r="F21" s="15"/>
      <c r="G21" s="15"/>
      <c r="H21" s="59"/>
      <c r="I21" s="51"/>
      <c r="J21" s="83"/>
      <c r="K21" s="15"/>
      <c r="L21" s="33">
        <f>SUM((L19))</f>
        <v>0</v>
      </c>
      <c r="M21" s="38"/>
      <c r="N21" s="15"/>
      <c r="O21" s="15"/>
      <c r="P21" s="33">
        <f>SUM(P19:P20)</f>
        <v>0</v>
      </c>
      <c r="Q21" s="15"/>
      <c r="R21" s="33" t="e">
        <f>SUM(R19:R20)</f>
        <v>#DIV/0!</v>
      </c>
    </row>
    <row r="22" spans="1:18">
      <c r="A22" s="15"/>
      <c r="B22" s="15"/>
      <c r="C22" s="15"/>
      <c r="D22" s="15"/>
      <c r="E22" s="15"/>
      <c r="F22" s="15"/>
      <c r="G22" s="15"/>
      <c r="H22" s="59"/>
      <c r="I22" s="51"/>
      <c r="J22" s="83"/>
      <c r="K22" s="15"/>
      <c r="L22" s="28" t="s">
        <v>194</v>
      </c>
      <c r="M22" s="28"/>
      <c r="N22" s="15" t="s">
        <v>36</v>
      </c>
      <c r="O22" s="15"/>
      <c r="P22" s="28" t="s">
        <v>195</v>
      </c>
      <c r="Q22" s="15"/>
      <c r="R22" s="28" t="s">
        <v>195</v>
      </c>
    </row>
    <row r="26" spans="1:18" ht="21">
      <c r="B26" s="159" t="s">
        <v>220</v>
      </c>
      <c r="C26" s="158"/>
      <c r="D26" s="158"/>
      <c r="E26" s="158"/>
      <c r="F26" s="158"/>
      <c r="G26" s="158"/>
      <c r="N26" t="s">
        <v>36</v>
      </c>
      <c r="R26" t="s">
        <v>36</v>
      </c>
    </row>
    <row r="27" spans="1:18">
      <c r="B27" s="158"/>
      <c r="C27" s="158"/>
      <c r="D27" s="158" t="s">
        <v>36</v>
      </c>
      <c r="E27" s="158"/>
      <c r="F27" s="158"/>
      <c r="G27" s="158"/>
      <c r="J27" s="77" t="s">
        <v>36</v>
      </c>
    </row>
    <row r="28" spans="1:18">
      <c r="B28" s="162" t="s">
        <v>157</v>
      </c>
      <c r="C28" s="158" t="s">
        <v>221</v>
      </c>
      <c r="D28" s="158"/>
      <c r="E28" s="158"/>
      <c r="F28" s="158"/>
      <c r="G28" s="158"/>
      <c r="L28" t="s">
        <v>36</v>
      </c>
    </row>
    <row r="29" spans="1:18" ht="18.5">
      <c r="B29" s="157"/>
      <c r="C29" s="158" t="s">
        <v>222</v>
      </c>
      <c r="D29" s="158"/>
      <c r="E29" s="158"/>
      <c r="F29" s="158"/>
      <c r="G29" s="158"/>
    </row>
    <row r="30" spans="1:18">
      <c r="B30" s="158"/>
      <c r="C30" s="165" t="s">
        <v>28</v>
      </c>
      <c r="D30" s="158"/>
      <c r="E30" s="158"/>
      <c r="F30" s="158"/>
      <c r="G30" s="158"/>
    </row>
    <row r="31" spans="1:18">
      <c r="B31" s="158"/>
      <c r="C31" s="158" t="s">
        <v>270</v>
      </c>
      <c r="D31" s="158"/>
      <c r="E31" s="158"/>
      <c r="F31" s="158"/>
      <c r="G31" s="158"/>
    </row>
    <row r="32" spans="1:18">
      <c r="B32" s="158"/>
      <c r="C32" s="158" t="s">
        <v>224</v>
      </c>
      <c r="D32" s="158"/>
      <c r="E32" s="158"/>
      <c r="F32" s="158"/>
      <c r="G32" s="158"/>
      <c r="J32" s="77" t="s">
        <v>36</v>
      </c>
    </row>
    <row r="33" spans="2:7">
      <c r="B33" s="158"/>
      <c r="C33" s="158"/>
      <c r="D33" s="158"/>
      <c r="E33" s="158"/>
      <c r="F33" s="158"/>
      <c r="G33" s="158"/>
    </row>
    <row r="34" spans="2:7" ht="15" thickBot="1">
      <c r="B34" s="158"/>
      <c r="C34" s="162" t="s">
        <v>225</v>
      </c>
      <c r="D34" s="158"/>
      <c r="E34" s="158"/>
      <c r="F34" s="158"/>
      <c r="G34" s="158"/>
    </row>
    <row r="35" spans="2:7" ht="17" thickBot="1">
      <c r="B35" s="158"/>
      <c r="C35" s="158" t="s">
        <v>226</v>
      </c>
      <c r="D35" s="161"/>
      <c r="E35" s="158" t="s">
        <v>227</v>
      </c>
      <c r="F35" s="158"/>
      <c r="G35" s="158"/>
    </row>
    <row r="36" spans="2:7" ht="18" customHeight="1" thickBot="1">
      <c r="B36" s="158"/>
      <c r="C36" s="158"/>
      <c r="D36" s="158"/>
      <c r="E36" s="158"/>
      <c r="F36" s="158"/>
      <c r="G36" s="158"/>
    </row>
    <row r="37" spans="2:7" ht="17" thickBot="1">
      <c r="B37" s="158"/>
      <c r="C37" s="158" t="s">
        <v>228</v>
      </c>
      <c r="D37" s="161"/>
      <c r="E37" s="158" t="s">
        <v>227</v>
      </c>
      <c r="F37" s="158"/>
      <c r="G37" s="158"/>
    </row>
    <row r="38" spans="2:7">
      <c r="B38" s="158"/>
      <c r="C38" s="158"/>
      <c r="D38" s="158"/>
      <c r="E38" s="158"/>
      <c r="F38" s="158"/>
      <c r="G38" s="158"/>
    </row>
    <row r="39" spans="2:7">
      <c r="B39" s="158"/>
      <c r="C39" s="158"/>
      <c r="D39" s="158" t="s">
        <v>36</v>
      </c>
      <c r="E39" s="158"/>
      <c r="F39" s="158"/>
      <c r="G39" s="158"/>
    </row>
    <row r="40" spans="2:7">
      <c r="B40" s="162" t="s">
        <v>229</v>
      </c>
      <c r="C40" s="158" t="s">
        <v>230</v>
      </c>
      <c r="D40" s="158"/>
      <c r="E40" s="158"/>
      <c r="F40" s="158"/>
      <c r="G40" s="158"/>
    </row>
    <row r="41" spans="2:7">
      <c r="B41" s="158"/>
      <c r="C41" s="158" t="s">
        <v>231</v>
      </c>
      <c r="D41" s="158"/>
      <c r="E41" s="158"/>
      <c r="F41" s="158"/>
      <c r="G41" s="158"/>
    </row>
    <row r="42" spans="2:7">
      <c r="B42" s="158"/>
      <c r="C42" s="158" t="s">
        <v>232</v>
      </c>
      <c r="D42" s="158"/>
      <c r="E42" s="158"/>
      <c r="F42" s="158"/>
      <c r="G42" s="158"/>
    </row>
    <row r="43" spans="2:7" ht="6.65" customHeight="1" thickBot="1">
      <c r="B43" s="158"/>
      <c r="C43" s="158"/>
      <c r="D43" s="158"/>
      <c r="E43" s="158"/>
      <c r="F43" s="158"/>
      <c r="G43" s="158"/>
    </row>
    <row r="44" spans="2:7" ht="19" thickBot="1">
      <c r="B44" s="158"/>
      <c r="C44" s="162" t="s">
        <v>233</v>
      </c>
      <c r="D44" s="161"/>
      <c r="E44" s="158" t="s">
        <v>234</v>
      </c>
      <c r="F44" s="158"/>
      <c r="G44" s="158"/>
    </row>
    <row r="45" spans="2:7">
      <c r="B45" s="158"/>
      <c r="C45" s="158"/>
      <c r="D45" s="158"/>
      <c r="E45" s="158"/>
      <c r="F45" s="158"/>
      <c r="G45" s="158"/>
    </row>
    <row r="46" spans="2:7">
      <c r="B46" s="158"/>
      <c r="C46" s="162" t="s">
        <v>235</v>
      </c>
      <c r="D46" s="166"/>
      <c r="E46" s="158"/>
      <c r="F46" s="158"/>
      <c r="G46" s="158"/>
    </row>
    <row r="47" spans="2:7">
      <c r="B47" s="158"/>
      <c r="C47" s="158" t="s">
        <v>236</v>
      </c>
      <c r="D47" s="166"/>
      <c r="E47" s="158"/>
      <c r="F47" s="158"/>
      <c r="G47" s="158"/>
    </row>
    <row r="48" spans="2:7">
      <c r="B48" s="158"/>
      <c r="C48" s="158" t="s">
        <v>237</v>
      </c>
      <c r="D48" s="166"/>
      <c r="E48" s="158"/>
      <c r="F48" s="158"/>
      <c r="G48" s="158"/>
    </row>
    <row r="49" spans="2:7">
      <c r="B49" s="158"/>
      <c r="C49" s="158" t="s">
        <v>238</v>
      </c>
      <c r="D49" s="166"/>
      <c r="E49" s="158"/>
      <c r="F49" s="158"/>
      <c r="G49" s="158"/>
    </row>
    <row r="50" spans="2:7" ht="15" thickBot="1">
      <c r="B50" s="158"/>
      <c r="C50" s="158" t="s">
        <v>239</v>
      </c>
      <c r="D50" s="158"/>
      <c r="E50" s="158"/>
      <c r="F50" s="158"/>
      <c r="G50" s="158"/>
    </row>
    <row r="51" spans="2:7" ht="15" thickBot="1">
      <c r="B51" s="158"/>
      <c r="C51" s="158"/>
      <c r="D51" s="167" t="e">
        <f>SUM(((D35+D37)/1000)/D44)</f>
        <v>#DIV/0!</v>
      </c>
      <c r="E51" s="158"/>
      <c r="F51" s="158"/>
      <c r="G51" s="158"/>
    </row>
    <row r="52" spans="2:7">
      <c r="B52" s="158"/>
      <c r="C52" s="158"/>
      <c r="D52" s="166" t="s">
        <v>216</v>
      </c>
      <c r="E52" s="158"/>
      <c r="F52" s="158"/>
      <c r="G52" s="158"/>
    </row>
    <row r="53" spans="2:7">
      <c r="B53" s="158"/>
      <c r="C53" s="158" t="s">
        <v>240</v>
      </c>
      <c r="D53" s="158"/>
      <c r="E53" s="158"/>
      <c r="F53" s="158"/>
      <c r="G53" s="158"/>
    </row>
    <row r="54" spans="2:7">
      <c r="B54" s="158"/>
      <c r="C54" s="158" t="s">
        <v>241</v>
      </c>
      <c r="D54" s="158"/>
      <c r="E54" s="158"/>
      <c r="F54" s="158"/>
      <c r="G54" s="158"/>
    </row>
    <row r="55" spans="2:7">
      <c r="B55" s="158"/>
      <c r="C55" s="158"/>
      <c r="D55" s="158"/>
      <c r="E55" s="158"/>
      <c r="F55" s="158"/>
      <c r="G55" s="158"/>
    </row>
    <row r="56" spans="2:7" ht="18.5">
      <c r="B56" s="162" t="s">
        <v>158</v>
      </c>
      <c r="C56" s="158" t="s">
        <v>242</v>
      </c>
      <c r="D56" s="158"/>
      <c r="E56" s="158"/>
      <c r="F56" s="158"/>
      <c r="G56" s="158"/>
    </row>
    <row r="57" spans="2:7" ht="15" thickBot="1">
      <c r="B57" s="158"/>
      <c r="C57" s="158"/>
      <c r="D57" s="158"/>
      <c r="E57" s="158"/>
      <c r="F57" s="158"/>
      <c r="G57" s="158"/>
    </row>
    <row r="58" spans="2:7" ht="15" thickBot="1">
      <c r="B58" s="158"/>
      <c r="C58" s="162" t="s">
        <v>243</v>
      </c>
      <c r="D58" s="161"/>
      <c r="E58" s="158" t="s">
        <v>244</v>
      </c>
      <c r="F58" s="158"/>
      <c r="G58" s="158"/>
    </row>
    <row r="59" spans="2:7">
      <c r="B59" s="158"/>
      <c r="C59" s="158"/>
      <c r="D59" s="158"/>
      <c r="E59" s="158"/>
      <c r="F59" s="158"/>
      <c r="G59" s="158"/>
    </row>
    <row r="60" spans="2:7">
      <c r="B60" s="158"/>
      <c r="C60" s="162" t="s">
        <v>245</v>
      </c>
      <c r="D60" s="158"/>
      <c r="E60" s="158"/>
      <c r="F60" s="158"/>
      <c r="G60" s="158"/>
    </row>
    <row r="61" spans="2:7">
      <c r="B61" s="158"/>
      <c r="C61" s="158" t="s">
        <v>236</v>
      </c>
      <c r="D61" s="158"/>
      <c r="E61" s="158"/>
      <c r="F61" s="158"/>
      <c r="G61" s="158"/>
    </row>
    <row r="62" spans="2:7">
      <c r="B62" s="158"/>
      <c r="C62" s="158" t="s">
        <v>237</v>
      </c>
      <c r="D62" s="158"/>
      <c r="E62" s="158"/>
      <c r="F62" s="158"/>
      <c r="G62" s="158"/>
    </row>
    <row r="63" spans="2:7" ht="15" thickBot="1">
      <c r="B63" s="158"/>
      <c r="C63" s="158" t="s">
        <v>246</v>
      </c>
      <c r="D63" s="158"/>
      <c r="E63" s="158"/>
      <c r="F63" s="158"/>
      <c r="G63" s="158"/>
    </row>
    <row r="64" spans="2:7" ht="24.65" customHeight="1" thickBot="1">
      <c r="B64" s="158"/>
      <c r="C64" s="158"/>
      <c r="D64" s="168">
        <f>SUM(((D35+D37)/1000)*D58)</f>
        <v>0</v>
      </c>
      <c r="E64" s="162" t="s">
        <v>247</v>
      </c>
      <c r="F64" s="158"/>
      <c r="G64" s="158"/>
    </row>
    <row r="65" spans="2:7">
      <c r="B65" s="158"/>
      <c r="C65" s="158"/>
      <c r="D65" s="166" t="s">
        <v>248</v>
      </c>
      <c r="E65" s="158"/>
      <c r="F65" s="158"/>
      <c r="G65" s="158"/>
    </row>
    <row r="66" spans="2:7">
      <c r="B66" s="158"/>
      <c r="C66" s="158" t="s">
        <v>249</v>
      </c>
      <c r="D66" s="158"/>
      <c r="E66" s="158"/>
      <c r="F66" s="158"/>
      <c r="G66" s="158"/>
    </row>
    <row r="67" spans="2:7">
      <c r="B67" s="158"/>
      <c r="C67" s="158"/>
      <c r="D67" s="158"/>
      <c r="E67" s="158"/>
      <c r="F67" s="158"/>
      <c r="G67" s="158"/>
    </row>
    <row r="68" spans="2:7">
      <c r="B68" s="162" t="s">
        <v>250</v>
      </c>
      <c r="C68" s="171" t="s">
        <v>251</v>
      </c>
      <c r="D68" s="158"/>
      <c r="E68" s="158"/>
      <c r="F68" s="158"/>
      <c r="G68" s="158"/>
    </row>
    <row r="69" spans="2:7">
      <c r="B69" s="158"/>
      <c r="C69" s="170" t="s">
        <v>273</v>
      </c>
      <c r="D69" s="158"/>
      <c r="E69" s="158"/>
      <c r="F69" s="158"/>
      <c r="G69" s="158"/>
    </row>
    <row r="70" spans="2:7" ht="15" thickBot="1">
      <c r="B70" s="158"/>
      <c r="C70" s="158"/>
      <c r="D70" s="171"/>
      <c r="E70" s="158"/>
      <c r="F70" s="158"/>
      <c r="G70" s="158"/>
    </row>
    <row r="71" spans="2:7" ht="17" thickBot="1">
      <c r="B71" s="158"/>
      <c r="C71" s="158"/>
      <c r="D71" s="123">
        <f>SUM(D64)</f>
        <v>0</v>
      </c>
      <c r="E71" s="162" t="s">
        <v>247</v>
      </c>
      <c r="F71" s="158"/>
      <c r="G71" s="158"/>
    </row>
    <row r="72" spans="2:7">
      <c r="B72" s="158"/>
      <c r="C72" s="158"/>
      <c r="D72" s="169" t="s">
        <v>272</v>
      </c>
      <c r="E72" s="158"/>
      <c r="F72" s="158"/>
      <c r="G72" s="158"/>
    </row>
    <row r="73" spans="2:7">
      <c r="B73" s="158"/>
      <c r="C73" s="158"/>
      <c r="D73" s="158"/>
      <c r="E73" s="158"/>
      <c r="F73" s="158"/>
      <c r="G73" s="158"/>
    </row>
    <row r="77" spans="2:7">
      <c r="D77" t="s">
        <v>36</v>
      </c>
    </row>
  </sheetData>
  <mergeCells count="3">
    <mergeCell ref="B10:C10"/>
    <mergeCell ref="D10:E10"/>
    <mergeCell ref="N11:N15"/>
  </mergeCells>
  <conditionalFormatting sqref="L14">
    <cfRule type="cellIs" dxfId="19" priority="3" operator="lessThan">
      <formula>0</formula>
    </cfRule>
  </conditionalFormatting>
  <conditionalFormatting sqref="P11">
    <cfRule type="cellIs" dxfId="18" priority="1" operator="greaterThan">
      <formula>$H$9</formula>
    </cfRule>
  </conditionalFormatting>
  <conditionalFormatting sqref="P14">
    <cfRule type="cellIs" dxfId="17"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C4F9-76BA-4DB1-B998-A78B427425D1}">
  <dimension ref="A1:X44"/>
  <sheetViews>
    <sheetView topLeftCell="I1" zoomScale="54" zoomScaleNormal="80" workbookViewId="0">
      <selection activeCell="M10" sqref="M10:P10"/>
    </sheetView>
  </sheetViews>
  <sheetFormatPr defaultColWidth="9.453125" defaultRowHeight="14.5"/>
  <cols>
    <col min="1" max="1" width="12.453125" style="10" bestFit="1" customWidth="1"/>
    <col min="2" max="2" width="34" style="9" bestFit="1" customWidth="1"/>
    <col min="3" max="3" width="24.54296875" style="14" customWidth="1"/>
    <col min="4" max="4" width="33" style="84" customWidth="1"/>
    <col min="5" max="5" width="19.81640625" style="9" customWidth="1"/>
    <col min="6" max="6" width="32.1796875" style="9" bestFit="1" customWidth="1"/>
    <col min="7" max="7" width="17.1796875" style="9" customWidth="1"/>
    <col min="8" max="8" width="52.54296875" style="9" customWidth="1"/>
    <col min="9" max="9" width="14" style="9" customWidth="1"/>
    <col min="10" max="10" width="35.54296875" style="9" customWidth="1"/>
    <col min="11" max="11" width="34.54296875" style="9" customWidth="1"/>
    <col min="12" max="12" width="3.54296875" style="9" customWidth="1"/>
    <col min="13" max="13" width="34.81640625" style="9" customWidth="1"/>
    <col min="14" max="14" width="4.453125" style="9" customWidth="1"/>
    <col min="15" max="15" width="15.1796875" style="9" customWidth="1"/>
    <col min="16" max="16" width="3.54296875" style="9" customWidth="1"/>
    <col min="17" max="17" width="68.453125" style="9" bestFit="1" customWidth="1"/>
    <col min="18" max="18" width="9.453125" style="9"/>
    <col min="19" max="19" width="35.54296875" style="9" customWidth="1"/>
    <col min="20" max="20" width="39.453125" style="9" customWidth="1"/>
    <col min="21" max="21" width="4.453125" style="9" customWidth="1"/>
    <col min="22" max="22" width="13.1796875" style="9" customWidth="1"/>
    <col min="23" max="23" width="9.453125" style="9"/>
    <col min="24" max="24" width="68.54296875" style="9" customWidth="1"/>
    <col min="25" max="16384" width="9.453125" style="9"/>
  </cols>
  <sheetData>
    <row r="1" spans="2:18" ht="64.5" thickBot="1">
      <c r="B1" s="145" t="s">
        <v>252</v>
      </c>
      <c r="H1" s="44" t="s">
        <v>91</v>
      </c>
      <c r="J1" s="134" t="s">
        <v>92</v>
      </c>
      <c r="K1" s="135" t="s">
        <v>93</v>
      </c>
      <c r="L1" s="136"/>
      <c r="M1" s="137" t="s">
        <v>94</v>
      </c>
      <c r="N1" s="136"/>
      <c r="O1" s="136"/>
      <c r="P1" s="138"/>
    </row>
    <row r="2" spans="2:18" ht="16" thickBot="1">
      <c r="B2" s="9" t="s">
        <v>95</v>
      </c>
      <c r="H2" s="85" t="s">
        <v>96</v>
      </c>
      <c r="J2" s="139"/>
      <c r="K2" s="101" t="s">
        <v>253</v>
      </c>
      <c r="L2" s="112"/>
      <c r="M2" s="33">
        <f>IF($Q26=0,$X26,$Q26)</f>
        <v>0</v>
      </c>
      <c r="N2" s="66"/>
      <c r="O2" s="66"/>
      <c r="P2" s="140"/>
    </row>
    <row r="3" spans="2:18" ht="16" thickBot="1">
      <c r="B3" s="9" t="s">
        <v>98</v>
      </c>
      <c r="H3" s="86" t="s">
        <v>99</v>
      </c>
      <c r="J3" s="139"/>
      <c r="K3" s="101"/>
      <c r="L3" s="114"/>
      <c r="M3" s="33"/>
      <c r="N3" s="66"/>
      <c r="O3" s="66"/>
      <c r="P3" s="140"/>
    </row>
    <row r="4" spans="2:18" ht="16" thickBot="1">
      <c r="B4" s="9" t="s">
        <v>100</v>
      </c>
      <c r="H4" s="1" t="s">
        <v>101</v>
      </c>
      <c r="J4" s="139"/>
      <c r="K4" s="101" t="s">
        <v>102</v>
      </c>
      <c r="L4" s="114"/>
      <c r="M4" s="129">
        <f>IF($Q28=0,XS28,$Q28)</f>
        <v>0</v>
      </c>
      <c r="N4" s="66"/>
      <c r="O4" s="66"/>
      <c r="P4" s="140"/>
    </row>
    <row r="5" spans="2:18" ht="15.5">
      <c r="B5" s="9" t="s">
        <v>103</v>
      </c>
      <c r="C5" s="9"/>
      <c r="J5" s="139"/>
      <c r="K5" s="101" t="s">
        <v>104</v>
      </c>
      <c r="L5" s="114"/>
      <c r="M5" s="129">
        <f>IF($Q30=0,$X30,$Q30)</f>
        <v>0</v>
      </c>
      <c r="N5" s="66"/>
      <c r="O5" s="66" t="s">
        <v>36</v>
      </c>
      <c r="P5" s="140"/>
      <c r="Q5" s="9" t="s">
        <v>36</v>
      </c>
      <c r="R5" s="9" t="s">
        <v>36</v>
      </c>
    </row>
    <row r="6" spans="2:18" ht="52.75" customHeight="1">
      <c r="B6" s="10" t="s">
        <v>281</v>
      </c>
      <c r="C6" s="150"/>
      <c r="J6" s="139"/>
      <c r="K6" s="147" t="s">
        <v>106</v>
      </c>
      <c r="L6" s="113"/>
      <c r="M6" s="129">
        <f>IF($Q32=0,$X32,$Q32)</f>
        <v>0</v>
      </c>
      <c r="N6" s="66"/>
      <c r="O6" s="66"/>
      <c r="P6" s="140"/>
    </row>
    <row r="7" spans="2:18">
      <c r="J7" s="139"/>
      <c r="K7" s="66"/>
      <c r="L7" s="66"/>
      <c r="M7" s="66"/>
      <c r="N7" s="66"/>
      <c r="O7" s="66"/>
      <c r="P7" s="140"/>
      <c r="R7" s="9" t="s">
        <v>36</v>
      </c>
    </row>
    <row r="8" spans="2:18">
      <c r="J8" s="139"/>
      <c r="K8" s="66"/>
      <c r="L8" s="66"/>
      <c r="M8" s="66"/>
      <c r="N8" s="66"/>
      <c r="O8" s="66"/>
      <c r="P8" s="140"/>
    </row>
    <row r="9" spans="2:18">
      <c r="B9" s="65" t="s">
        <v>95</v>
      </c>
      <c r="C9" s="66"/>
      <c r="D9" s="66"/>
      <c r="E9" s="15"/>
      <c r="F9" s="15"/>
      <c r="G9" s="15"/>
      <c r="H9" s="59"/>
      <c r="I9" s="51"/>
      <c r="J9" s="139"/>
      <c r="K9" s="66"/>
      <c r="L9" s="66"/>
      <c r="M9" s="66"/>
      <c r="N9" s="66"/>
      <c r="O9" s="66"/>
      <c r="P9" s="140"/>
    </row>
    <row r="10" spans="2:18" ht="63" customHeight="1" thickBot="1">
      <c r="B10" s="67" t="s">
        <v>107</v>
      </c>
      <c r="C10" s="17"/>
      <c r="D10" s="92" t="s">
        <v>108</v>
      </c>
      <c r="E10" s="17"/>
      <c r="F10" s="28" t="s">
        <v>109</v>
      </c>
      <c r="G10" s="15"/>
      <c r="H10" s="28" t="s">
        <v>110</v>
      </c>
      <c r="I10" s="51"/>
      <c r="J10" s="139"/>
      <c r="K10" s="66"/>
      <c r="L10" s="66"/>
      <c r="M10" s="185" t="s">
        <v>282</v>
      </c>
      <c r="N10" s="186"/>
      <c r="O10" s="186"/>
      <c r="P10" s="187"/>
    </row>
    <row r="11" spans="2:18" ht="29.5" thickBot="1">
      <c r="B11" s="29"/>
      <c r="C11" s="69" t="s">
        <v>111</v>
      </c>
      <c r="D11" s="29"/>
      <c r="E11" s="69" t="s">
        <v>278</v>
      </c>
      <c r="F11" s="29"/>
      <c r="G11" s="90" t="s">
        <v>113</v>
      </c>
      <c r="H11" s="91">
        <f>SUM(B11-D11-F11)</f>
        <v>0</v>
      </c>
      <c r="I11" s="51"/>
      <c r="J11" s="139"/>
      <c r="K11" s="66"/>
      <c r="L11" s="66"/>
      <c r="M11" s="174" t="e">
        <f>IF(((M2+M3+M4+M5+M6)/(IF($Q$21=0,$X$21,$Q$21)))=1,(IF($Q$21=0,$X$21,$Q$21)))</f>
        <v>#DIV/0!</v>
      </c>
      <c r="N11" s="66"/>
      <c r="O11" s="66"/>
      <c r="P11" s="140" t="s">
        <v>36</v>
      </c>
    </row>
    <row r="12" spans="2:18" ht="116.5" thickBot="1">
      <c r="B12" s="151" t="s">
        <v>114</v>
      </c>
      <c r="C12" s="72"/>
      <c r="D12" s="72" t="s">
        <v>115</v>
      </c>
      <c r="E12" s="72"/>
      <c r="F12" s="72" t="s">
        <v>116</v>
      </c>
      <c r="G12" s="72"/>
      <c r="H12" s="73" t="s">
        <v>117</v>
      </c>
      <c r="I12" s="51"/>
      <c r="J12" s="141"/>
      <c r="K12" s="142"/>
      <c r="L12" s="142"/>
      <c r="M12" s="143" t="s">
        <v>118</v>
      </c>
      <c r="N12" s="142"/>
      <c r="O12" s="142"/>
      <c r="P12" s="144"/>
    </row>
    <row r="16" spans="2:18">
      <c r="F16" s="9" t="s">
        <v>36</v>
      </c>
    </row>
    <row r="17" spans="1:24" ht="21">
      <c r="A17" s="9"/>
      <c r="C17" s="108" t="s">
        <v>119</v>
      </c>
      <c r="D17" s="109"/>
      <c r="E17" s="66"/>
      <c r="F17" s="66"/>
      <c r="G17" s="66"/>
      <c r="H17" s="66"/>
      <c r="J17" s="106" t="s">
        <v>120</v>
      </c>
      <c r="K17" s="5"/>
      <c r="L17" s="5"/>
      <c r="M17" s="5"/>
      <c r="N17" s="5"/>
      <c r="O17" s="5"/>
      <c r="P17" s="5"/>
      <c r="Q17" s="5"/>
      <c r="S17" s="106" t="s">
        <v>121</v>
      </c>
      <c r="T17" s="5"/>
      <c r="U17" s="5"/>
      <c r="V17" s="5"/>
      <c r="W17" s="5"/>
      <c r="X17" s="5"/>
    </row>
    <row r="18" spans="1:24" ht="31.4" customHeight="1">
      <c r="A18" s="9"/>
      <c r="C18" s="110"/>
      <c r="D18" s="110" t="s">
        <v>122</v>
      </c>
      <c r="E18" s="65"/>
      <c r="F18" s="65"/>
      <c r="G18" s="66"/>
      <c r="H18" s="66"/>
      <c r="J18" s="106" t="s">
        <v>123</v>
      </c>
      <c r="K18" s="5"/>
      <c r="L18" s="5"/>
      <c r="M18" s="5"/>
      <c r="N18" s="5"/>
      <c r="O18" s="5"/>
      <c r="P18" s="5"/>
      <c r="Q18" s="5"/>
      <c r="S18" s="106" t="s">
        <v>123</v>
      </c>
      <c r="T18" s="5"/>
      <c r="U18" s="5"/>
      <c r="V18" s="5"/>
      <c r="W18" s="5"/>
      <c r="X18" s="5"/>
    </row>
    <row r="19" spans="1:24" ht="88.4" customHeight="1">
      <c r="A19" s="12"/>
      <c r="C19" s="110"/>
      <c r="D19" s="27" t="s">
        <v>254</v>
      </c>
      <c r="E19" s="65"/>
      <c r="F19" s="65"/>
      <c r="G19" s="65"/>
      <c r="H19" s="27" t="s">
        <v>283</v>
      </c>
      <c r="J19" s="5"/>
      <c r="K19" s="45" t="s">
        <v>255</v>
      </c>
      <c r="L19" s="5"/>
      <c r="M19" s="5"/>
      <c r="N19" s="5"/>
      <c r="O19" s="5"/>
      <c r="P19" s="5"/>
      <c r="Q19" s="148" t="s">
        <v>279</v>
      </c>
      <c r="R19" s="9" t="s">
        <v>36</v>
      </c>
      <c r="S19" s="5"/>
      <c r="T19" s="45" t="s">
        <v>126</v>
      </c>
      <c r="U19" s="5"/>
      <c r="V19" s="5"/>
      <c r="W19" s="5"/>
      <c r="X19" s="148" t="s">
        <v>280</v>
      </c>
    </row>
    <row r="20" spans="1:24" ht="19" thickBot="1">
      <c r="A20" s="12"/>
      <c r="C20" s="110"/>
      <c r="D20" s="65"/>
      <c r="E20" s="65"/>
      <c r="F20" s="65"/>
      <c r="G20" s="65"/>
      <c r="H20" s="65" t="s">
        <v>127</v>
      </c>
      <c r="I20" s="9" t="s">
        <v>36</v>
      </c>
      <c r="J20" s="5"/>
      <c r="K20" s="5" t="s">
        <v>128</v>
      </c>
      <c r="L20" s="5"/>
      <c r="M20" s="5" t="s">
        <v>129</v>
      </c>
      <c r="N20" s="5"/>
      <c r="O20" s="5"/>
      <c r="P20" s="5"/>
      <c r="Q20" s="6" t="s">
        <v>130</v>
      </c>
      <c r="S20" s="5"/>
      <c r="T20" s="5" t="s">
        <v>129</v>
      </c>
      <c r="U20" s="5"/>
      <c r="V20" s="5"/>
      <c r="W20" s="5"/>
      <c r="X20" s="5" t="s">
        <v>130</v>
      </c>
    </row>
    <row r="21" spans="1:24" ht="19" thickBot="1">
      <c r="C21" s="110"/>
      <c r="D21" s="65"/>
      <c r="E21" s="65"/>
      <c r="F21" s="65"/>
      <c r="G21" s="66"/>
      <c r="H21" s="121">
        <f>SUM(H26)</f>
        <v>0</v>
      </c>
      <c r="J21" s="5"/>
      <c r="K21" s="125">
        <f>SUM(1-$K$35)</f>
        <v>1</v>
      </c>
      <c r="L21" s="5"/>
      <c r="M21" s="124">
        <f>SUM($M$35)</f>
        <v>0</v>
      </c>
      <c r="N21" s="5"/>
      <c r="O21" s="5"/>
      <c r="P21" s="5"/>
      <c r="Q21" s="130">
        <f>SUM(Q35)</f>
        <v>0</v>
      </c>
      <c r="S21" s="5"/>
      <c r="T21" s="124">
        <f>SUM(T35)</f>
        <v>0</v>
      </c>
      <c r="U21" s="5"/>
      <c r="V21" s="5"/>
      <c r="W21" s="5"/>
      <c r="X21" s="130">
        <f>SUM(X35)</f>
        <v>0</v>
      </c>
    </row>
    <row r="22" spans="1:24" ht="18" customHeight="1">
      <c r="C22" s="110"/>
      <c r="D22" s="65"/>
      <c r="E22" s="65"/>
      <c r="F22" s="65"/>
      <c r="G22" s="66"/>
      <c r="H22" s="66" t="s">
        <v>131</v>
      </c>
      <c r="I22" s="9" t="s">
        <v>36</v>
      </c>
      <c r="J22" s="5"/>
      <c r="K22" s="188" t="s">
        <v>132</v>
      </c>
      <c r="L22" s="5"/>
      <c r="M22" s="6" t="s">
        <v>36</v>
      </c>
      <c r="N22" s="5"/>
      <c r="O22" s="5"/>
      <c r="P22" s="5"/>
      <c r="Q22" s="5" t="s">
        <v>131</v>
      </c>
      <c r="S22" s="5"/>
      <c r="T22" s="6" t="s">
        <v>36</v>
      </c>
      <c r="U22" s="5"/>
      <c r="V22" s="5"/>
      <c r="W22" s="5"/>
      <c r="X22" s="5" t="s">
        <v>131</v>
      </c>
    </row>
    <row r="23" spans="1:24" ht="19" thickBot="1">
      <c r="C23" s="110"/>
      <c r="D23" s="65"/>
      <c r="E23" s="65"/>
      <c r="F23" s="65"/>
      <c r="G23" s="66"/>
      <c r="H23" s="66"/>
      <c r="J23" s="5"/>
      <c r="K23" s="189"/>
      <c r="L23" s="5"/>
      <c r="M23" s="6" t="s">
        <v>133</v>
      </c>
      <c r="N23" s="5"/>
      <c r="O23" s="5"/>
      <c r="P23" s="5"/>
      <c r="Q23" s="5"/>
      <c r="S23" s="5"/>
      <c r="T23" s="6" t="s">
        <v>133</v>
      </c>
      <c r="U23" s="5"/>
      <c r="V23" s="5"/>
      <c r="W23" s="5"/>
      <c r="X23" s="5"/>
    </row>
    <row r="24" spans="1:24" ht="19" thickBot="1">
      <c r="C24" s="110"/>
      <c r="D24" s="65"/>
      <c r="E24" s="65"/>
      <c r="F24" s="65"/>
      <c r="G24" s="66"/>
      <c r="H24" s="66"/>
      <c r="J24" s="5"/>
      <c r="K24" s="189"/>
      <c r="L24" s="5"/>
      <c r="M24" s="124">
        <f>SUM($H$11-$M$35)</f>
        <v>0</v>
      </c>
      <c r="N24" s="5"/>
      <c r="O24" s="5"/>
      <c r="P24" s="5"/>
      <c r="Q24" s="5"/>
      <c r="S24" s="5"/>
      <c r="T24" s="124">
        <f>SUM($H$11-$T$35)</f>
        <v>0</v>
      </c>
      <c r="U24" s="5"/>
      <c r="V24" s="5"/>
      <c r="W24" s="5"/>
      <c r="X24" s="5"/>
    </row>
    <row r="25" spans="1:24" s="87" customFormat="1" ht="56.5" customHeight="1" thickBot="1">
      <c r="A25" s="98"/>
      <c r="B25" s="98"/>
      <c r="C25" s="110"/>
      <c r="D25" s="65"/>
      <c r="E25" s="65"/>
      <c r="F25" s="111" t="s">
        <v>134</v>
      </c>
      <c r="G25" s="27" t="s">
        <v>135</v>
      </c>
      <c r="H25" s="27" t="s">
        <v>136</v>
      </c>
      <c r="J25" s="104" t="s">
        <v>134</v>
      </c>
      <c r="K25" s="190"/>
      <c r="L25" s="45"/>
      <c r="M25" s="148" t="s">
        <v>137</v>
      </c>
      <c r="N25" s="5"/>
      <c r="O25" s="107" t="s">
        <v>138</v>
      </c>
      <c r="P25" s="148"/>
      <c r="Q25" s="148" t="s">
        <v>139</v>
      </c>
      <c r="S25" s="104" t="s">
        <v>134</v>
      </c>
      <c r="T25" s="149" t="s">
        <v>140</v>
      </c>
      <c r="U25" s="45"/>
      <c r="V25" s="107" t="s">
        <v>141</v>
      </c>
      <c r="W25" s="148"/>
      <c r="X25" s="148" t="s">
        <v>139</v>
      </c>
    </row>
    <row r="26" spans="1:24" ht="30.5" thickBot="1">
      <c r="A26" s="99"/>
      <c r="B26" s="100"/>
      <c r="C26" s="110"/>
      <c r="D26" s="65"/>
      <c r="E26" s="65"/>
      <c r="F26" s="101" t="s">
        <v>142</v>
      </c>
      <c r="G26" s="153">
        <v>1</v>
      </c>
      <c r="H26" s="33">
        <f>SUM($H11*'Svenskt medel 2023'!H18)</f>
        <v>0</v>
      </c>
      <c r="J26" s="101" t="s">
        <v>97</v>
      </c>
      <c r="K26" s="126"/>
      <c r="L26" s="5"/>
      <c r="M26" s="33">
        <f>SUM($H$11*$K26)</f>
        <v>0</v>
      </c>
      <c r="N26" s="5"/>
      <c r="O26" s="45" t="s">
        <v>256</v>
      </c>
      <c r="P26" s="5"/>
      <c r="Q26" s="129">
        <f>SUM(M26*'Svenskt medel 2023'!H18)</f>
        <v>0</v>
      </c>
      <c r="R26" s="9" t="s">
        <v>36</v>
      </c>
      <c r="S26" s="101" t="s">
        <v>97</v>
      </c>
      <c r="T26" s="105"/>
      <c r="U26" s="5"/>
      <c r="V26" s="45" t="s">
        <v>256</v>
      </c>
      <c r="W26" s="5"/>
      <c r="X26" s="129">
        <f>SUM(T26*'Svenskt medel 2023'!H18)</f>
        <v>0</v>
      </c>
    </row>
    <row r="27" spans="1:24" ht="19" thickBot="1">
      <c r="A27" s="99"/>
      <c r="B27" s="99"/>
      <c r="C27" s="110"/>
      <c r="D27" s="66"/>
      <c r="E27" s="66"/>
      <c r="F27" s="65"/>
      <c r="G27" s="66"/>
      <c r="H27" s="66"/>
      <c r="J27" s="5"/>
      <c r="K27" s="127"/>
      <c r="L27" s="5"/>
      <c r="M27" s="127"/>
      <c r="N27" s="5"/>
      <c r="O27" s="5"/>
      <c r="P27" s="5"/>
      <c r="Q27" s="132"/>
      <c r="S27" s="5"/>
      <c r="T27" s="5"/>
      <c r="U27" s="5"/>
      <c r="V27" s="5"/>
      <c r="W27" s="5"/>
      <c r="X27" s="133"/>
    </row>
    <row r="28" spans="1:24" ht="59.5" thickBot="1">
      <c r="A28" s="99"/>
      <c r="B28" s="100"/>
      <c r="C28" s="110"/>
      <c r="D28" s="110"/>
      <c r="E28" s="110"/>
      <c r="F28" s="65"/>
      <c r="G28" s="66"/>
      <c r="H28" s="65"/>
      <c r="J28" s="101" t="s">
        <v>102</v>
      </c>
      <c r="K28" s="126"/>
      <c r="L28" s="5"/>
      <c r="M28" s="33">
        <f>SUM($H$11*$K28)</f>
        <v>0</v>
      </c>
      <c r="N28" s="5"/>
      <c r="O28" s="45" t="s">
        <v>257</v>
      </c>
      <c r="P28" s="5"/>
      <c r="Q28" s="129">
        <f>SUM(M28*'Värden minst klimatpåverk 2023'!H18)</f>
        <v>0</v>
      </c>
      <c r="S28" s="101" t="s">
        <v>102</v>
      </c>
      <c r="T28" s="105"/>
      <c r="U28" s="5"/>
      <c r="V28" s="45" t="s">
        <v>257</v>
      </c>
      <c r="W28" s="5"/>
      <c r="X28" s="129">
        <f>SUM(T28*'Värden minst klimatpåverk 2023'!H18)</f>
        <v>0</v>
      </c>
    </row>
    <row r="29" spans="1:24" ht="19" thickBot="1">
      <c r="A29" s="99"/>
      <c r="B29" s="100"/>
      <c r="C29" s="110"/>
      <c r="D29" s="110"/>
      <c r="E29" s="110"/>
      <c r="F29" s="110"/>
      <c r="G29" s="110"/>
      <c r="H29" s="110"/>
      <c r="J29" s="5"/>
      <c r="K29" s="128"/>
      <c r="L29" s="5"/>
      <c r="M29" s="127"/>
      <c r="N29" s="5"/>
      <c r="O29" s="45"/>
      <c r="P29" s="5"/>
      <c r="Q29" s="132"/>
      <c r="S29" s="5"/>
      <c r="T29" s="102"/>
      <c r="U29" s="5"/>
      <c r="V29" s="45"/>
      <c r="W29" s="5"/>
      <c r="X29" s="133"/>
    </row>
    <row r="30" spans="1:24" ht="59.5" thickBot="1">
      <c r="A30" s="99"/>
      <c r="B30" s="100"/>
      <c r="C30" s="110"/>
      <c r="D30" s="110"/>
      <c r="E30" s="110"/>
      <c r="F30" s="110"/>
      <c r="G30" s="110"/>
      <c r="H30" s="110"/>
      <c r="J30" s="101" t="s">
        <v>104</v>
      </c>
      <c r="K30" s="126"/>
      <c r="L30" s="5"/>
      <c r="M30" s="33">
        <f>SUM($H$11*$K30)</f>
        <v>0</v>
      </c>
      <c r="N30" s="5"/>
      <c r="O30" s="45" t="s">
        <v>258</v>
      </c>
      <c r="P30" s="88"/>
      <c r="Q30" s="129">
        <f>SUM(M30*'Värden störst klimatpåverk 2023'!H18)</f>
        <v>0</v>
      </c>
      <c r="S30" s="101" t="s">
        <v>104</v>
      </c>
      <c r="T30" s="105"/>
      <c r="U30" s="5"/>
      <c r="V30" s="45" t="s">
        <v>258</v>
      </c>
      <c r="W30" s="88"/>
      <c r="X30" s="129">
        <f>SUM(T30*'Värden störst klimatpåverk 2023'!H18)</f>
        <v>0</v>
      </c>
    </row>
    <row r="31" spans="1:24" ht="19" thickBot="1">
      <c r="A31" s="99"/>
      <c r="B31" s="100"/>
      <c r="C31" s="110"/>
      <c r="D31" s="110"/>
      <c r="E31" s="110"/>
      <c r="F31" s="110"/>
      <c r="G31" s="110"/>
      <c r="H31" s="110"/>
      <c r="I31" s="9" t="s">
        <v>36</v>
      </c>
      <c r="J31" s="5"/>
      <c r="K31" s="128"/>
      <c r="L31" s="5"/>
      <c r="M31" s="127"/>
      <c r="N31" s="5"/>
      <c r="O31" s="45"/>
      <c r="P31" s="5"/>
      <c r="Q31" s="132"/>
      <c r="S31" s="5"/>
      <c r="T31" s="102"/>
      <c r="U31" s="5"/>
      <c r="V31" s="45"/>
      <c r="W31" s="5"/>
      <c r="X31" s="133"/>
    </row>
    <row r="32" spans="1:24" ht="47" thickBot="1">
      <c r="A32" s="99"/>
      <c r="B32" s="100"/>
      <c r="C32" s="110"/>
      <c r="D32" s="110"/>
      <c r="E32" s="110"/>
      <c r="F32" s="110"/>
      <c r="G32" s="110"/>
      <c r="H32" s="110"/>
      <c r="J32" s="147" t="s">
        <v>106</v>
      </c>
      <c r="K32" s="126"/>
      <c r="L32" s="5"/>
      <c r="M32" s="33">
        <f>SUM($H$11*$K32)</f>
        <v>0</v>
      </c>
      <c r="N32" s="5"/>
      <c r="O32" s="45" t="s">
        <v>259</v>
      </c>
      <c r="P32" s="88"/>
      <c r="Q32" s="172"/>
      <c r="S32" s="147" t="s">
        <v>106</v>
      </c>
      <c r="T32" s="105"/>
      <c r="U32" s="5"/>
      <c r="V32" s="45" t="s">
        <v>259</v>
      </c>
      <c r="W32" s="88"/>
      <c r="X32" s="172"/>
    </row>
    <row r="33" spans="1:24" ht="44.5">
      <c r="A33" s="99"/>
      <c r="B33" s="100"/>
      <c r="C33" s="110"/>
      <c r="D33" s="110"/>
      <c r="E33" s="110"/>
      <c r="F33" s="110"/>
      <c r="G33" s="110"/>
      <c r="H33" s="110"/>
      <c r="J33" s="5"/>
      <c r="K33" s="103"/>
      <c r="L33" s="5"/>
      <c r="M33" s="5"/>
      <c r="N33" s="5"/>
      <c r="O33" s="5"/>
      <c r="P33" s="5"/>
      <c r="Q33" s="173" t="s">
        <v>271</v>
      </c>
      <c r="S33" s="5"/>
      <c r="T33" s="103"/>
      <c r="U33" s="5"/>
      <c r="V33" s="5"/>
      <c r="W33" s="5"/>
      <c r="X33" s="195" t="s">
        <v>271</v>
      </c>
    </row>
    <row r="34" spans="1:24" ht="19" thickBot="1">
      <c r="C34" s="110"/>
      <c r="D34" s="66"/>
      <c r="E34" s="66"/>
      <c r="F34" s="66"/>
      <c r="G34" s="66"/>
      <c r="H34" s="66"/>
      <c r="J34" s="5"/>
      <c r="K34" s="5"/>
      <c r="L34" s="5"/>
      <c r="M34" s="5"/>
      <c r="N34" s="5"/>
      <c r="O34" s="5"/>
      <c r="P34" s="5"/>
      <c r="Q34" s="133"/>
      <c r="S34" s="5"/>
      <c r="T34" s="5"/>
      <c r="U34" s="5"/>
      <c r="V34" s="5"/>
      <c r="W34" s="5"/>
      <c r="X34" s="133"/>
    </row>
    <row r="35" spans="1:24" ht="19" thickBot="1">
      <c r="C35" s="110"/>
      <c r="D35" s="66"/>
      <c r="E35" s="66"/>
      <c r="F35" s="66"/>
      <c r="G35" s="66"/>
      <c r="H35" s="66"/>
      <c r="J35" s="5"/>
      <c r="K35" s="11">
        <f>SUM(K26+K28+K30+K32)</f>
        <v>0</v>
      </c>
      <c r="L35" s="5"/>
      <c r="M35" s="7">
        <f>SUM(M26+M28+M30+M32)</f>
        <v>0</v>
      </c>
      <c r="N35" s="5"/>
      <c r="O35" s="5"/>
      <c r="P35" s="5"/>
      <c r="Q35" s="131">
        <f>SUM(Q26+Q28+Q30+Q32)</f>
        <v>0</v>
      </c>
      <c r="S35" s="5"/>
      <c r="T35" s="11">
        <f>SUM(T26+T28+T30+T32)</f>
        <v>0</v>
      </c>
      <c r="U35" s="5"/>
      <c r="V35" s="5"/>
      <c r="W35" s="5"/>
      <c r="X35" s="131">
        <f>SUM(X26+X28+X30+X32)</f>
        <v>0</v>
      </c>
    </row>
    <row r="36" spans="1:24" ht="18.5">
      <c r="C36" s="110"/>
      <c r="D36" s="66"/>
      <c r="E36" s="66"/>
      <c r="F36" s="66"/>
      <c r="G36" s="66"/>
      <c r="H36" s="66"/>
      <c r="J36" s="5"/>
      <c r="K36" s="89" t="s">
        <v>147</v>
      </c>
      <c r="L36" s="5"/>
      <c r="M36" s="6" t="s">
        <v>148</v>
      </c>
      <c r="N36" s="5"/>
      <c r="O36" s="5"/>
      <c r="P36" s="5"/>
      <c r="Q36" s="6" t="s">
        <v>149</v>
      </c>
      <c r="S36" s="5"/>
      <c r="T36" s="6" t="s">
        <v>148</v>
      </c>
      <c r="U36" s="5"/>
      <c r="V36" s="5"/>
      <c r="W36" s="5"/>
      <c r="X36" s="6" t="s">
        <v>149</v>
      </c>
    </row>
    <row r="37" spans="1:24" ht="18.5">
      <c r="C37" s="110"/>
      <c r="D37" s="66"/>
      <c r="E37" s="66"/>
      <c r="F37" s="66"/>
      <c r="G37" s="66"/>
      <c r="H37" s="66"/>
      <c r="J37" s="5"/>
      <c r="K37" s="5"/>
      <c r="L37" s="5"/>
      <c r="M37" s="5"/>
      <c r="N37" s="5"/>
      <c r="O37" s="5"/>
      <c r="P37" s="5"/>
      <c r="Q37" s="5"/>
      <c r="S37" s="5"/>
      <c r="T37" s="5"/>
      <c r="U37" s="5"/>
      <c r="V37" s="5"/>
      <c r="W37" s="5"/>
      <c r="X37" s="5"/>
    </row>
    <row r="38" spans="1:24" ht="18.5">
      <c r="C38" s="110"/>
      <c r="D38" s="66"/>
      <c r="E38" s="66"/>
      <c r="F38" s="66"/>
      <c r="G38" s="66"/>
      <c r="H38" s="66"/>
      <c r="J38" s="5"/>
      <c r="K38" s="5"/>
      <c r="L38" s="5"/>
      <c r="M38" s="5"/>
      <c r="N38" s="5"/>
      <c r="O38" s="5"/>
      <c r="P38" s="5"/>
      <c r="Q38" s="5"/>
      <c r="S38" s="5"/>
      <c r="T38" s="5"/>
      <c r="U38" s="5"/>
      <c r="V38" s="5"/>
      <c r="W38" s="5"/>
      <c r="X38" s="5"/>
    </row>
    <row r="41" spans="1:24">
      <c r="Q41" s="9" t="s">
        <v>36</v>
      </c>
      <c r="U41" s="9" t="s">
        <v>36</v>
      </c>
    </row>
    <row r="43" spans="1:24">
      <c r="O43" s="9" t="s">
        <v>36</v>
      </c>
    </row>
    <row r="44" spans="1:24">
      <c r="V44" s="9" t="s">
        <v>36</v>
      </c>
    </row>
  </sheetData>
  <mergeCells count="2">
    <mergeCell ref="M10:P10"/>
    <mergeCell ref="K22:K25"/>
  </mergeCells>
  <conditionalFormatting sqref="K21">
    <cfRule type="cellIs" dxfId="16" priority="3" operator="lessThan">
      <formula>0</formula>
    </cfRule>
  </conditionalFormatting>
  <conditionalFormatting sqref="M21">
    <cfRule type="cellIs" dxfId="15" priority="1" operator="greaterThan">
      <formula>$H$11</formula>
    </cfRule>
  </conditionalFormatting>
  <conditionalFormatting sqref="M24">
    <cfRule type="cellIs" dxfId="14" priority="2" operator="lessThan">
      <formula>0</formula>
    </cfRule>
  </conditionalFormatting>
  <conditionalFormatting sqref="T21">
    <cfRule type="cellIs" dxfId="13" priority="4" operator="greaterThan">
      <formula>$H$11</formula>
    </cfRule>
  </conditionalFormatting>
  <conditionalFormatting sqref="T24">
    <cfRule type="cellIs" dxfId="12"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4FB4E27E01E0F4BA919345FE16DFD8B" ma:contentTypeVersion="15" ma:contentTypeDescription="Skapa ett nytt dokument." ma:contentTypeScope="" ma:versionID="cfee405fd34f842da0ba91bbd2b153e4">
  <xsd:schema xmlns:xsd="http://www.w3.org/2001/XMLSchema" xmlns:xs="http://www.w3.org/2001/XMLSchema" xmlns:p="http://schemas.microsoft.com/office/2006/metadata/properties" xmlns:ns2="93d92b77-51c1-4c66-ad7a-e69d1e9779da" xmlns:ns3="70bf3012-8c9f-4acb-ae22-4fe08b821d41" targetNamespace="http://schemas.microsoft.com/office/2006/metadata/properties" ma:root="true" ma:fieldsID="4fc2ee3909a0326b2c5d9a2847a5ffb3" ns2:_="" ns3:_="">
    <xsd:import namespace="93d92b77-51c1-4c66-ad7a-e69d1e9779da"/>
    <xsd:import namespace="70bf3012-8c9f-4acb-ae22-4fe08b821d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92b77-51c1-4c66-ad7a-e69d1e977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f3012-8c9f-4acb-ae22-4fe08b821d4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d253f19-007b-4756-9f91-a039b9c0ea81}" ma:internalName="TaxCatchAll" ma:showField="CatchAllData" ma:web="70bf3012-8c9f-4acb-ae22-4fe08b821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0bf3012-8c9f-4acb-ae22-4fe08b821d41" xsi:nil="true"/>
    <lcf76f155ced4ddcb4097134ff3c332f xmlns="93d92b77-51c1-4c66-ad7a-e69d1e9779d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E96D5F-E6A8-4D63-BEF8-D118A4466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92b77-51c1-4c66-ad7a-e69d1e9779da"/>
    <ds:schemaRef ds:uri="70bf3012-8c9f-4acb-ae22-4fe08b82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1BA527-759D-4B8E-AD10-B1555AF84E61}">
  <ds:schemaRef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0bf3012-8c9f-4acb-ae22-4fe08b821d41"/>
    <ds:schemaRef ds:uri="93d92b77-51c1-4c66-ad7a-e69d1e9779da"/>
  </ds:schemaRefs>
</ds:datastoreItem>
</file>

<file path=customXml/itemProps3.xml><?xml version="1.0" encoding="utf-8"?>
<ds:datastoreItem xmlns:ds="http://schemas.openxmlformats.org/officeDocument/2006/customXml" ds:itemID="{69D471B1-9696-445A-8DE2-C60BF4BF12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Information om version (2)</vt:lpstr>
      <vt:lpstr>Information om version</vt:lpstr>
      <vt:lpstr>Information Fjärrvärme</vt:lpstr>
      <vt:lpstr>Fördelningsnyckel fjärrv 2022</vt:lpstr>
      <vt:lpstr>Svenskt medel 2022</vt:lpstr>
      <vt:lpstr>Värden minst klimatpåverk 2022</vt:lpstr>
      <vt:lpstr>Värden störst klimatpåverk 2022</vt:lpstr>
      <vt:lpstr>Mer specifika värden 2022</vt:lpstr>
      <vt:lpstr>Fördelningsnyckel fjärrv 2023</vt:lpstr>
      <vt:lpstr>Svenskt medel 2023</vt:lpstr>
      <vt:lpstr>Värden minst klimatpåverk 2023</vt:lpstr>
      <vt:lpstr>Värden störst klimatpåverk 2023</vt:lpstr>
      <vt:lpstr>Mer specifika värden 2023</vt:lpstr>
    </vt:vector>
  </TitlesOfParts>
  <Manager/>
  <Company>IVL Svenska Miljöinstitutet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Heini-Marja Suvilehto</cp:lastModifiedBy>
  <cp:revision/>
  <dcterms:created xsi:type="dcterms:W3CDTF">2022-02-02T15:26:32Z</dcterms:created>
  <dcterms:modified xsi:type="dcterms:W3CDTF">2025-05-16T10:32:51Z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0x01010044FB4E27E01E0F4BA919345FE16DFD8B</vt:lpwstr>
  </property>
  <property fmtid="{D5CDD505-2E9C-101B-9397-08002B2CF9AE}" pid="3" name="MediaServiceImageTags">
    <vt:lpwstr/>
  </property>
</Properties>
</file>